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MİLLİ EMLAK 1" sheetId="7" r:id="rId7"/>
    <sheet name="MİLLİ EMLAK 2" sheetId="8" r:id="rId8"/>
    <sheet name="MİLLİ EMLAK 3" sheetId="9" r:id="rId9"/>
    <sheet name="PERSONEL 2" sheetId="11" state="hidden" r:id="rId10"/>
    <sheet name="PERSONEL" sheetId="13" r:id="rId11"/>
    <sheet name="Sayfa1" sheetId="14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I11" i="6" l="1"/>
  <c r="I20" i="4"/>
  <c r="I19" i="4"/>
  <c r="H20" i="4"/>
  <c r="H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G21" i="4" s="1"/>
  <c r="F4" i="4"/>
  <c r="F21" i="4" s="1"/>
  <c r="I5" i="2"/>
  <c r="I6" i="2"/>
  <c r="I4" i="2"/>
  <c r="D5" i="2"/>
  <c r="D6" i="2"/>
  <c r="D7" i="2"/>
  <c r="D4" i="2"/>
  <c r="D34" i="7" l="1"/>
  <c r="C34" i="7"/>
  <c r="B34" i="7"/>
  <c r="C20" i="7"/>
  <c r="C18" i="1" l="1"/>
  <c r="D18" i="1"/>
  <c r="E18" i="1"/>
  <c r="F18" i="1"/>
  <c r="G18" i="1"/>
  <c r="H18" i="1"/>
  <c r="I18" i="1"/>
  <c r="J18" i="1"/>
  <c r="K18" i="1"/>
  <c r="L18" i="1"/>
  <c r="M18" i="1"/>
  <c r="N18" i="1"/>
  <c r="B18" i="1"/>
  <c r="O14" i="1"/>
  <c r="O15" i="1"/>
  <c r="O16" i="1"/>
  <c r="O17" i="1"/>
  <c r="O13" i="1"/>
  <c r="I12" i="6"/>
  <c r="L9" i="6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I21" i="4"/>
  <c r="C8" i="2"/>
  <c r="B8" i="2"/>
  <c r="H21" i="4" l="1"/>
  <c r="O18" i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4" i="7"/>
  <c r="D20" i="7" l="1"/>
  <c r="B20" i="7"/>
  <c r="D11" i="4" l="1"/>
  <c r="D12" i="4"/>
  <c r="D13" i="4"/>
  <c r="D14" i="4"/>
  <c r="D15" i="4"/>
  <c r="D16" i="4"/>
  <c r="D17" i="4"/>
  <c r="D18" i="4"/>
  <c r="D19" i="4"/>
  <c r="D20" i="4"/>
  <c r="D10" i="4"/>
  <c r="D9" i="4"/>
  <c r="C21" i="4"/>
  <c r="C34" i="8"/>
  <c r="E29" i="13" l="1"/>
  <c r="E27" i="13"/>
  <c r="E26" i="13"/>
  <c r="E6" i="6"/>
  <c r="O9" i="1"/>
  <c r="O10" i="1"/>
  <c r="O11" i="1"/>
  <c r="O12" i="1"/>
  <c r="O8" i="1"/>
  <c r="E28" i="13" l="1"/>
  <c r="E30" i="13" s="1"/>
  <c r="K4" i="8"/>
  <c r="K5" i="8"/>
  <c r="K6" i="8"/>
  <c r="K7" i="8"/>
  <c r="K8" i="8"/>
  <c r="K9" i="8"/>
  <c r="K10" i="8"/>
  <c r="K11" i="8"/>
  <c r="K12" i="8"/>
  <c r="K13" i="8"/>
  <c r="K3" i="8"/>
  <c r="J14" i="8"/>
  <c r="I14" i="8"/>
  <c r="H14" i="8"/>
  <c r="G14" i="8"/>
  <c r="F14" i="8"/>
  <c r="E14" i="8"/>
  <c r="D14" i="8"/>
  <c r="C14" i="8"/>
  <c r="B14" i="8"/>
  <c r="I20" i="7"/>
  <c r="N20" i="7" s="1"/>
  <c r="H20" i="7"/>
  <c r="M20" i="7" s="1"/>
  <c r="G20" i="7"/>
  <c r="L20" i="7" s="1"/>
  <c r="K13" i="6"/>
  <c r="J13" i="6"/>
  <c r="I13" i="6"/>
  <c r="H13" i="6"/>
  <c r="G13" i="6"/>
  <c r="D13" i="6"/>
  <c r="C13" i="6"/>
  <c r="K12" i="6"/>
  <c r="J12" i="6"/>
  <c r="H12" i="6"/>
  <c r="G12" i="6"/>
  <c r="D12" i="6"/>
  <c r="C12" i="6"/>
  <c r="K11" i="6"/>
  <c r="J11" i="6"/>
  <c r="H11" i="6"/>
  <c r="G11" i="6"/>
  <c r="D11" i="6"/>
  <c r="C11" i="6"/>
  <c r="L10" i="6"/>
  <c r="E10" i="6"/>
  <c r="K8" i="6"/>
  <c r="J8" i="6"/>
  <c r="I8" i="6"/>
  <c r="H8" i="6"/>
  <c r="G8" i="6"/>
  <c r="D8" i="6"/>
  <c r="C8" i="6"/>
  <c r="L7" i="6"/>
  <c r="L13" i="6" s="1"/>
  <c r="E7" i="6"/>
  <c r="E9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F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22" i="5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8" i="4"/>
  <c r="D7" i="4"/>
  <c r="D6" i="4"/>
  <c r="D5" i="4"/>
  <c r="D4" i="4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21" i="3"/>
  <c r="I14" i="6" l="1"/>
  <c r="E12" i="6"/>
  <c r="K14" i="6"/>
  <c r="J14" i="6"/>
  <c r="H14" i="6"/>
  <c r="G14" i="6"/>
  <c r="C14" i="6"/>
  <c r="D14" i="6"/>
  <c r="E13" i="6"/>
  <c r="K14" i="8"/>
  <c r="L11" i="6"/>
  <c r="L6" i="6"/>
  <c r="E22" i="5"/>
  <c r="G22" i="5" s="1"/>
  <c r="B22" i="5"/>
  <c r="D22" i="5" s="1"/>
  <c r="B21" i="4"/>
  <c r="E21" i="4" s="1"/>
  <c r="B21" i="3"/>
  <c r="D21" i="3" s="1"/>
  <c r="D8" i="2"/>
  <c r="L8" i="6" l="1"/>
  <c r="L12" i="6"/>
  <c r="L14" i="6" s="1"/>
  <c r="D21" i="4"/>
</calcChain>
</file>

<file path=xl/sharedStrings.xml><?xml version="1.0" encoding="utf-8"?>
<sst xmlns="http://schemas.openxmlformats.org/spreadsheetml/2006/main" count="428" uniqueCount="238">
  <si>
    <t>DAVACI</t>
  </si>
  <si>
    <t>DAVALI</t>
  </si>
  <si>
    <t>TOPLAM</t>
  </si>
  <si>
    <t>HAZİNE LEHİNE</t>
  </si>
  <si>
    <t>HAZİNE ALEYHİNE</t>
  </si>
  <si>
    <t>Merkez ve İlçe Birimleri</t>
  </si>
  <si>
    <t>HAZİNE DAVALARI  VE SONUÇLANAN DAVA VE İCRA SAYISI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</si>
  <si>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</si>
  <si>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</si>
  <si>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</si>
  <si>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</si>
  <si>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</si>
  <si>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</si>
  <si>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</si>
  <si>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</si>
  <si>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</si>
  <si>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</si>
  <si>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</si>
  <si>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</si>
  <si>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</si>
  <si>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</si>
  <si>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</si>
  <si>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</si>
  <si>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</si>
  <si>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</si>
  <si>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</si>
  <si>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</si>
  <si>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</si>
  <si>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</si>
  <si>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</si>
  <si>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</si>
  <si>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</si>
  <si>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</si>
  <si>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</si>
  <si>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</si>
  <si>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</si>
  <si>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</si>
  <si>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</si>
  <si>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</si>
  <si>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</si>
  <si>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</si>
  <si>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</si>
  <si>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</si>
  <si>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</si>
  <si>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</si>
  <si>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</si>
  <si>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</si>
  <si>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</si>
  <si>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</si>
  <si>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</si>
  <si>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</si>
  <si>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</si>
  <si>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</si>
  <si>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</si>
  <si>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</si>
  <si>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</si>
  <si>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</si>
  <si>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</si>
  <si>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</si>
  <si>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</si>
  <si>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</si>
  <si>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</si>
  <si>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</si>
  <si>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</si>
  <si>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</si>
  <si>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</si>
  <si>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</si>
  <si>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</si>
  <si>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</si>
  <si>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DÖNER SERMAYE İŞLEMLERİ</t>
  </si>
  <si>
    <t>Saymanlık</t>
  </si>
  <si>
    <t>GELİR</t>
  </si>
  <si>
    <t>GİDER</t>
  </si>
  <si>
    <t>Tahakkuk</t>
  </si>
  <si>
    <t>Tahsilat</t>
  </si>
  <si>
    <t>Tah./Tahs.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</si>
  <si>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</si>
  <si>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</si>
  <si>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</si>
  <si>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</si>
  <si>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</si>
  <si>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</si>
  <si>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</si>
  <si>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</si>
  <si>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</si>
  <si>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</si>
  <si>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</si>
  <si>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</si>
  <si>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</si>
  <si>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</si>
  <si>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</si>
  <si>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</si>
  <si>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</si>
  <si>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Kurumlar</t>
  </si>
  <si>
    <t>Döner</t>
  </si>
  <si>
    <t>Serm.Saym.</t>
  </si>
  <si>
    <t>Artış Or.</t>
  </si>
  <si>
    <t>Sakarya</t>
  </si>
  <si>
    <t>Üniv. Dön.</t>
  </si>
  <si>
    <t>YER</t>
  </si>
  <si>
    <t>Akyazı</t>
  </si>
  <si>
    <t>Geyve</t>
  </si>
  <si>
    <t>Hendek</t>
  </si>
  <si>
    <t>Karasu</t>
  </si>
  <si>
    <t>Kaynarca</t>
  </si>
  <si>
    <t>Kocaali</t>
  </si>
  <si>
    <t>Pamukova</t>
  </si>
  <si>
    <t>Taraklı</t>
  </si>
  <si>
    <t>Toplam</t>
  </si>
  <si>
    <t>Adapazarı</t>
  </si>
  <si>
    <t>Arifiye</t>
  </si>
  <si>
    <t>Sapanca</t>
  </si>
  <si>
    <t>Erenler</t>
  </si>
  <si>
    <t>Karapürçek</t>
  </si>
  <si>
    <t>Serdivan</t>
  </si>
  <si>
    <t>Ferizli</t>
  </si>
  <si>
    <t>Söğütlü</t>
  </si>
  <si>
    <t>Diğer Mal Satış Geliri</t>
  </si>
  <si>
    <t>Lojman kira geliri</t>
  </si>
  <si>
    <t>Ecrimisil geliri</t>
  </si>
  <si>
    <t>Diğer taşınmaz kira geliri</t>
  </si>
  <si>
    <t>İrtifak hakkı geliri</t>
  </si>
  <si>
    <t>Kullanma izni geliri</t>
  </si>
  <si>
    <t xml:space="preserve">Arazi satış </t>
  </si>
  <si>
    <t>Arsa satışı</t>
  </si>
  <si>
    <t>2/B Taşınmazlarının satış geliri</t>
  </si>
  <si>
    <t>MİLLİ EMLAK GELİRLERİ</t>
  </si>
  <si>
    <t>TAŞINMAZ SATIŞ BİLGİLERİ (2/B HARİÇ)</t>
  </si>
  <si>
    <t>İLÇE ADI</t>
  </si>
  <si>
    <t>ADEDİ</t>
  </si>
  <si>
    <t>YÜZÖLÇÜMÜ</t>
  </si>
  <si>
    <t>SATIŞ BEDELİ</t>
  </si>
  <si>
    <t>TAŞINIR SATIŞ BİLGİLERİ</t>
  </si>
  <si>
    <t>KİRALAMASI YAPILAN TAŞINMAZ BİLGİLERİ</t>
  </si>
  <si>
    <t>KİRA BEDELİ</t>
  </si>
  <si>
    <t>İRTİFAK HAKKI YAPILANLAR</t>
  </si>
  <si>
    <t>BEDELİ</t>
  </si>
  <si>
    <t>DOLU BOŞ KADRO DURUMU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</si>
  <si>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</si>
  <si>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</si>
  <si>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</si>
  <si>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</si>
  <si>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</si>
  <si>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</si>
  <si>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</si>
  <si>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</si>
  <si>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</si>
  <si>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</si>
  <si>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</si>
  <si>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</si>
  <si>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</si>
  <si>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</si>
  <si>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</si>
  <si>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</si>
  <si>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</si>
  <si>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</si>
  <si>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</si>
  <si>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</si>
  <si>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</si>
  <si>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</si>
  <si>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</si>
  <si>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</si>
  <si>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</si>
  <si>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</si>
  <si>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</si>
  <si>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</si>
  <si>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</si>
  <si>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</si>
  <si>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</si>
  <si>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</si>
  <si>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</si>
  <si>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</si>
  <si>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</si>
  <si>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</si>
  <si>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</si>
  <si>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</si>
  <si>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</si>
  <si>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</si>
  <si>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</si>
  <si>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</si>
  <si>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</si>
  <si>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</si>
  <si>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</si>
  <si>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</si>
  <si>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</si>
  <si>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</si>
  <si>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</si>
  <si>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</si>
  <si>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</si>
  <si>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</si>
  <si>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</si>
  <si>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</si>
  <si>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</si>
  <si>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Hazine Bazlı
Yüzölçümü (m²)</t>
  </si>
  <si>
    <t>Yüzölçümü (m²)</t>
  </si>
  <si>
    <t>Taşınmaz Adedi</t>
  </si>
  <si>
    <t>2/B TAŞINMAZ MALLAR BİLGİ FORMU</t>
  </si>
  <si>
    <t>TAŞINMAZ TESPİT İSTATİSTİĞİ</t>
  </si>
  <si>
    <t>Tespit Adedi</t>
  </si>
  <si>
    <t>Tespit Edilen
Taşınmaz Adedi</t>
  </si>
  <si>
    <r>
      <t>İşgal Edilen Alan (m</t>
    </r>
    <r>
      <rPr>
        <b/>
        <sz val="8"/>
        <color rgb="FF000000"/>
        <rFont val="Times New Roman"/>
        <family val="1"/>
        <charset val="162"/>
      </rPr>
      <t>2</t>
    </r>
    <r>
      <rPr>
        <b/>
        <sz val="11"/>
        <color rgb="FF000000"/>
        <rFont val="Times New Roman"/>
        <family val="1"/>
        <charset val="162"/>
      </rPr>
      <t>)</t>
    </r>
  </si>
  <si>
    <t>TAŞINMAZ MALLAR BİLGİ FORMU(2/B DAHİL)</t>
  </si>
  <si>
    <t>TAŞINMAZ MALLAR BİLGİ FORMU(2/B HARİÇ)</t>
  </si>
  <si>
    <t>Taşınmaz Sayısı</t>
  </si>
  <si>
    <t>2/B Hariç İratlı
Taşınmaz Sayısı</t>
  </si>
  <si>
    <t>İşgal Edilen
 Alan</t>
  </si>
  <si>
    <t>Ecrimisil Bedeli</t>
  </si>
  <si>
    <t>Ecrimisil
Adet</t>
  </si>
  <si>
    <t>AYRINTILI ECRİMİSİL İSTATİSTİĞİ</t>
  </si>
  <si>
    <t>Diğer çeşitli taşınır
 satış geliri</t>
  </si>
  <si>
    <t>Merkez
İlçeler</t>
  </si>
  <si>
    <t>Ferizli Malmüdürlüğü</t>
  </si>
  <si>
    <t>PERSONEL HARCAMALARI</t>
  </si>
  <si>
    <t>DOLU VALİLİK ATAMALI</t>
  </si>
  <si>
    <t>KARASU MİLE</t>
  </si>
  <si>
    <t>ÇOCUK MAH.</t>
  </si>
  <si>
    <t>İCRA MAHK.</t>
  </si>
  <si>
    <t>AİLE
 MAHK.</t>
  </si>
  <si>
    <t>İŞ MAHK.</t>
  </si>
  <si>
    <t>GELİRLERİN  İL TOPLAM GELİRİ İÇİNDEKİ PAYI(%)**</t>
  </si>
  <si>
    <t>GELİRLERİN  İL TOPLAM GELİRİ İÇİNDEKİ PAYI(%)*</t>
  </si>
  <si>
    <t xml:space="preserve">                             CARİ HARCAMALAR</t>
  </si>
  <si>
    <t xml:space="preserve">       BÜTÇE GİDERLERİNİN BİRİMLERE GÖRE DAĞILIMI</t>
  </si>
  <si>
    <t>Tarım Arazileri Satış Gelirleri (6292/12 Md.)</t>
  </si>
  <si>
    <t>Toplam:</t>
  </si>
  <si>
    <t xml:space="preserve">Hendek </t>
  </si>
  <si>
    <t xml:space="preserve">Pamukova </t>
  </si>
  <si>
    <t>0,00</t>
  </si>
  <si>
    <t>940,95</t>
  </si>
  <si>
    <t>MİLLİ EMLAK GELİRLERİ TABLOSU (MAYIS 2017)</t>
  </si>
  <si>
    <t>MAYIS 2016</t>
  </si>
  <si>
    <t>MAYIS2017</t>
  </si>
  <si>
    <t>MAYIS 2017</t>
  </si>
  <si>
    <t xml:space="preserve">                        GELİRLERİN GİDERLERİ KARŞILAMA VE İL TOPLAM GELİRİ İÇİNDEKİ ORANI (MAYIS 2016 - MAYIS 2017)</t>
  </si>
  <si>
    <t>*2016 yılı mayıs ayı Sakarya ili merkezi yönetim bütçe gelirleri tahsilatı (kümülatif):</t>
  </si>
  <si>
    <t>*2017 yılı mayıs ayı Sakarya ili merkezi yönetim bütçe gelirleri tahsilatı (kümülatif):</t>
  </si>
  <si>
    <t>MAYIS</t>
  </si>
  <si>
    <t xml:space="preserve">MERKEZ VE BAĞLI İLÇELERDE HAZİNE İLE İLGİLİ DAVALARIN MAHKEMELERE GÖRE DAĞILIMI (MAYIS 2017 )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</si>
</sst>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</numFmts>
  <fonts count="5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000080"/>
      <name val="Arial"/>
      <family val="2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333333"/>
      <name val="Arial"/>
      <family val="2"/>
      <charset val="162"/>
    </font>
    <font>
      <sz val="10"/>
      <color rgb="FF333333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333333"/>
      <name val="Arial"/>
      <family val="2"/>
      <charset val="162"/>
    </font>
    <font>
      <sz val="10"/>
      <name val="Arial"/>
      <family val="2"/>
      <charset val="162"/>
    </font>
    <font>
      <sz val="11"/>
      <name val="Times New Roman"/>
      <family val="1"/>
    </font>
    <font>
      <b/>
      <sz val="10"/>
      <name val="Arial"/>
      <family val="2"/>
      <charset val="162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charset val="162"/>
      <scheme val="minor"/>
    </font>
    <font>
      <sz val="12"/>
      <color rgb="FF333333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80"/>
      </bottom>
      <diagonal/>
    </border>
    <border>
      <left/>
      <right style="medium">
        <color indexed="64"/>
      </right>
      <top/>
      <bottom style="medium">
        <color rgb="FF00008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medium">
        <color indexed="64"/>
      </left>
      <right style="medium">
        <color indexed="64"/>
      </right>
      <top style="medium">
        <color rgb="FF000080"/>
      </top>
      <bottom/>
      <diagonal/>
    </border>
    <border>
      <left style="medium">
        <color rgb="FF000080"/>
      </left>
      <right style="medium">
        <color indexed="64"/>
      </right>
      <top/>
      <bottom/>
      <diagonal/>
    </border>
    <border>
      <left/>
      <right style="medium">
        <color rgb="FF000080"/>
      </right>
      <top/>
      <bottom style="medium">
        <color indexed="64"/>
      </bottom>
      <diagonal/>
    </border>
    <border>
      <left style="medium">
        <color rgb="FF000080"/>
      </left>
      <right style="medium">
        <color indexed="64"/>
      </right>
      <top/>
      <bottom style="medium">
        <color rgb="FF00008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164" fontId="33" fillId="0" borderId="0" applyFont="0" applyFill="0" applyBorder="0" applyAlignment="0" applyProtection="0"/>
  </cellStyleXfs>
  <cellXfs count="318">
    <xf numFmtId="0" fontId="0" fillId="0" borderId="0" xfId="0"/>
    <xf numFmtId="49" fontId="6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3" fillId="0" borderId="25" xfId="1" applyFont="1" applyBorder="1"/>
    <xf numFmtId="0" fontId="2" fillId="0" borderId="25" xfId="1" applyFont="1" applyBorder="1"/>
    <xf numFmtId="4" fontId="2" fillId="0" borderId="25" xfId="1" applyNumberFormat="1" applyFont="1" applyBorder="1"/>
    <xf numFmtId="0" fontId="3" fillId="0" borderId="25" xfId="1" applyFont="1" applyFill="1" applyBorder="1"/>
    <xf numFmtId="0" fontId="2" fillId="0" borderId="25" xfId="1" applyFont="1" applyBorder="1" applyAlignment="1">
      <alignment horizontal="center"/>
    </xf>
    <xf numFmtId="3" fontId="2" fillId="0" borderId="25" xfId="1" applyNumberFormat="1" applyFont="1" applyBorder="1" applyAlignment="1">
      <alignment horizontal="center"/>
    </xf>
    <xf numFmtId="3" fontId="2" fillId="0" borderId="25" xfId="1" applyNumberFormat="1" applyFont="1" applyBorder="1"/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" fillId="2" borderId="0" xfId="0" applyFont="1" applyFill="1"/>
    <xf numFmtId="0" fontId="16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31" xfId="0" applyBorder="1"/>
    <xf numFmtId="0" fontId="0" fillId="0" borderId="0" xfId="0" applyBorder="1"/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/>
    </xf>
    <xf numFmtId="0" fontId="25" fillId="4" borderId="7" xfId="0" applyFont="1" applyFill="1" applyBorder="1" applyAlignment="1">
      <alignment vertical="center"/>
    </xf>
    <xf numFmtId="49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vertical="center"/>
    </xf>
    <xf numFmtId="4" fontId="25" fillId="3" borderId="4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/>
    </xf>
    <xf numFmtId="3" fontId="0" fillId="0" borderId="0" xfId="0" applyNumberFormat="1"/>
    <xf numFmtId="3" fontId="20" fillId="5" borderId="0" xfId="0" applyNumberFormat="1" applyFont="1" applyFill="1" applyBorder="1" applyAlignment="1">
      <alignment horizontal="center" vertical="center"/>
    </xf>
    <xf numFmtId="4" fontId="20" fillId="5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30" fillId="2" borderId="4" xfId="0" applyFont="1" applyFill="1" applyBorder="1" applyAlignment="1">
      <alignment horizontal="right" vertical="center"/>
    </xf>
    <xf numFmtId="3" fontId="30" fillId="2" borderId="4" xfId="0" applyNumberFormat="1" applyFont="1" applyFill="1" applyBorder="1" applyAlignment="1">
      <alignment horizontal="center" vertical="center"/>
    </xf>
    <xf numFmtId="4" fontId="32" fillId="2" borderId="4" xfId="0" applyNumberFormat="1" applyFont="1" applyFill="1" applyBorder="1" applyAlignment="1">
      <alignment horizontal="right" vertical="center"/>
    </xf>
    <xf numFmtId="0" fontId="32" fillId="2" borderId="18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0" fillId="0" borderId="25" xfId="0" applyBorder="1"/>
    <xf numFmtId="4" fontId="0" fillId="0" borderId="25" xfId="0" applyNumberFormat="1" applyBorder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30" fillId="4" borderId="4" xfId="0" applyNumberFormat="1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2" fillId="2" borderId="4" xfId="0" applyNumberFormat="1" applyFont="1" applyFill="1" applyBorder="1" applyAlignment="1">
      <alignment horizontal="right" vertical="center"/>
    </xf>
    <xf numFmtId="2" fontId="30" fillId="2" borderId="4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" fontId="31" fillId="0" borderId="25" xfId="0" applyNumberFormat="1" applyFont="1" applyBorder="1" applyAlignment="1">
      <alignment horizontal="right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2" fontId="25" fillId="4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5" fillId="4" borderId="4" xfId="0" applyNumberFormat="1" applyFont="1" applyFill="1" applyBorder="1" applyAlignment="1">
      <alignment horizontal="right" vertical="center"/>
    </xf>
    <xf numFmtId="2" fontId="25" fillId="4" borderId="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4" fillId="6" borderId="25" xfId="0" applyNumberFormat="1" applyFont="1" applyFill="1" applyBorder="1" applyAlignment="1">
      <alignment horizontal="left"/>
    </xf>
    <xf numFmtId="49" fontId="34" fillId="7" borderId="25" xfId="0" applyNumberFormat="1" applyFont="1" applyFill="1" applyBorder="1" applyAlignment="1">
      <alignment horizontal="left"/>
    </xf>
    <xf numFmtId="165" fontId="35" fillId="6" borderId="25" xfId="2" applyNumberFormat="1" applyFont="1" applyFill="1" applyBorder="1" applyAlignment="1">
      <alignment horizontal="right"/>
    </xf>
    <xf numFmtId="43" fontId="35" fillId="6" borderId="25" xfId="2" applyNumberFormat="1" applyFont="1" applyFill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0" fontId="37" fillId="0" borderId="0" xfId="0" applyFont="1"/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31" fillId="0" borderId="30" xfId="0" applyNumberFormat="1" applyFont="1" applyFill="1" applyBorder="1" applyAlignment="1">
      <alignment vertical="center" wrapText="1"/>
    </xf>
    <xf numFmtId="4" fontId="22" fillId="0" borderId="30" xfId="0" applyNumberFormat="1" applyFont="1" applyFill="1" applyBorder="1" applyAlignment="1">
      <alignment vertical="center" wrapText="1"/>
    </xf>
    <xf numFmtId="3" fontId="31" fillId="0" borderId="25" xfId="0" applyNumberFormat="1" applyFont="1" applyFill="1" applyBorder="1" applyAlignment="1">
      <alignment horizontal="right" vertical="center"/>
    </xf>
    <xf numFmtId="3" fontId="31" fillId="0" borderId="25" xfId="0" applyNumberFormat="1" applyFont="1" applyBorder="1" applyAlignment="1">
      <alignment horizontal="right" vertical="center"/>
    </xf>
    <xf numFmtId="3" fontId="31" fillId="0" borderId="25" xfId="0" applyNumberFormat="1" applyFont="1" applyBorder="1" applyAlignment="1">
      <alignment vertical="center"/>
    </xf>
    <xf numFmtId="3" fontId="31" fillId="0" borderId="25" xfId="0" applyNumberFormat="1" applyFont="1" applyBorder="1" applyAlignment="1">
      <alignment horizontal="right" vertical="center" wrapText="1"/>
    </xf>
    <xf numFmtId="3" fontId="31" fillId="0" borderId="25" xfId="0" applyNumberFormat="1" applyFont="1" applyFill="1" applyBorder="1" applyAlignment="1">
      <alignment horizontal="right" vertical="center" wrapText="1"/>
    </xf>
    <xf numFmtId="4" fontId="22" fillId="0" borderId="35" xfId="0" applyNumberFormat="1" applyFont="1" applyFill="1" applyBorder="1" applyAlignment="1">
      <alignment horizontal="right" vertical="center"/>
    </xf>
    <xf numFmtId="4" fontId="30" fillId="2" borderId="2" xfId="0" applyNumberFormat="1" applyFont="1" applyFill="1" applyBorder="1" applyAlignment="1">
      <alignment horizontal="right" vertical="center"/>
    </xf>
    <xf numFmtId="10" fontId="30" fillId="4" borderId="2" xfId="0" applyNumberFormat="1" applyFont="1" applyFill="1" applyBorder="1" applyAlignment="1">
      <alignment horizontal="center" vertical="center"/>
    </xf>
    <xf numFmtId="10" fontId="30" fillId="2" borderId="2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right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3" fillId="0" borderId="0" xfId="0" applyFont="1"/>
    <xf numFmtId="165" fontId="35" fillId="7" borderId="25" xfId="2" applyNumberFormat="1" applyFont="1" applyFill="1" applyBorder="1" applyAlignment="1">
      <alignment horizontal="right"/>
    </xf>
    <xf numFmtId="43" fontId="35" fillId="7" borderId="25" xfId="2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/>
    <xf numFmtId="0" fontId="43" fillId="0" borderId="0" xfId="0" applyFont="1" applyBorder="1"/>
    <xf numFmtId="49" fontId="34" fillId="6" borderId="25" xfId="0" applyNumberFormat="1" applyFont="1" applyFill="1" applyBorder="1" applyAlignment="1">
      <alignment horizontal="center" vertical="center" wrapText="1"/>
    </xf>
    <xf numFmtId="49" fontId="34" fillId="7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" fontId="22" fillId="0" borderId="25" xfId="0" applyNumberFormat="1" applyFont="1" applyFill="1" applyBorder="1" applyAlignment="1">
      <alignment vertical="center"/>
    </xf>
    <xf numFmtId="4" fontId="40" fillId="0" borderId="25" xfId="0" applyNumberFormat="1" applyFont="1" applyBorder="1" applyAlignment="1">
      <alignment horizontal="right"/>
    </xf>
    <xf numFmtId="4" fontId="40" fillId="0" borderId="25" xfId="0" applyNumberFormat="1" applyFont="1" applyFill="1" applyBorder="1" applyAlignment="1">
      <alignment horizontal="right"/>
    </xf>
    <xf numFmtId="4" fontId="45" fillId="0" borderId="32" xfId="0" applyNumberFormat="1" applyFont="1" applyFill="1" applyBorder="1" applyAlignment="1">
      <alignment vertical="center"/>
    </xf>
    <xf numFmtId="4" fontId="39" fillId="0" borderId="25" xfId="0" applyNumberFormat="1" applyFont="1" applyBorder="1" applyAlignment="1">
      <alignment horizontal="right"/>
    </xf>
    <xf numFmtId="4" fontId="45" fillId="0" borderId="25" xfId="0" applyNumberFormat="1" applyFont="1" applyFill="1" applyBorder="1" applyAlignment="1">
      <alignment vertical="center"/>
    </xf>
    <xf numFmtId="4" fontId="44" fillId="0" borderId="33" xfId="0" applyNumberFormat="1" applyFont="1" applyFill="1" applyBorder="1" applyAlignment="1">
      <alignment vertical="center"/>
    </xf>
    <xf numFmtId="4" fontId="39" fillId="0" borderId="25" xfId="0" applyNumberFormat="1" applyFont="1" applyFill="1" applyBorder="1" applyAlignment="1">
      <alignment horizontal="right"/>
    </xf>
    <xf numFmtId="4" fontId="39" fillId="0" borderId="32" xfId="0" applyNumberFormat="1" applyFont="1" applyFill="1" applyBorder="1" applyAlignment="1">
      <alignment vertical="center"/>
    </xf>
    <xf numFmtId="10" fontId="30" fillId="4" borderId="36" xfId="0" applyNumberFormat="1" applyFont="1" applyFill="1" applyBorder="1" applyAlignment="1">
      <alignment horizontal="center" vertical="center"/>
    </xf>
    <xf numFmtId="10" fontId="30" fillId="4" borderId="37" xfId="0" applyNumberFormat="1" applyFont="1" applyFill="1" applyBorder="1" applyAlignment="1">
      <alignment horizontal="center" vertical="center"/>
    </xf>
    <xf numFmtId="4" fontId="46" fillId="0" borderId="41" xfId="0" applyNumberFormat="1" applyFont="1" applyFill="1" applyBorder="1"/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5" fillId="2" borderId="25" xfId="0" applyFont="1" applyFill="1" applyBorder="1" applyAlignment="1">
      <alignment vertical="center"/>
    </xf>
    <xf numFmtId="0" fontId="39" fillId="0" borderId="25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" fontId="39" fillId="0" borderId="25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 wrapText="1"/>
    </xf>
    <xf numFmtId="49" fontId="34" fillId="7" borderId="42" xfId="0" applyNumberFormat="1" applyFont="1" applyFill="1" applyBorder="1" applyAlignment="1">
      <alignment horizontal="center" vertical="center" wrapText="1"/>
    </xf>
    <xf numFmtId="43" fontId="35" fillId="6" borderId="25" xfId="2" applyNumberFormat="1" applyFont="1" applyFill="1" applyBorder="1" applyAlignment="1">
      <alignment vertical="center" wrapText="1"/>
    </xf>
    <xf numFmtId="43" fontId="35" fillId="7" borderId="25" xfId="2" applyNumberFormat="1" applyFont="1" applyFill="1" applyBorder="1" applyAlignment="1">
      <alignment vertical="center" wrapText="1"/>
    </xf>
    <xf numFmtId="4" fontId="0" fillId="8" borderId="25" xfId="0" applyNumberForma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8" borderId="25" xfId="0" applyNumberFormat="1" applyFill="1" applyBorder="1" applyAlignment="1">
      <alignment horizontal="center" vertical="center"/>
    </xf>
    <xf numFmtId="4" fontId="47" fillId="8" borderId="25" xfId="0" applyNumberFormat="1" applyFont="1" applyFill="1" applyBorder="1" applyAlignment="1">
      <alignment horizontal="center" vertical="center"/>
    </xf>
    <xf numFmtId="4" fontId="47" fillId="5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34" fillId="6" borderId="25" xfId="0" applyFont="1" applyFill="1" applyBorder="1" applyAlignment="1">
      <alignment horizontal="center" vertical="center"/>
    </xf>
    <xf numFmtId="0" fontId="34" fillId="7" borderId="25" xfId="0" applyFont="1" applyFill="1" applyBorder="1" applyAlignment="1">
      <alignment horizontal="center" vertical="center"/>
    </xf>
    <xf numFmtId="0" fontId="48" fillId="7" borderId="25" xfId="1" applyFont="1" applyFill="1" applyBorder="1" applyAlignment="1">
      <alignment horizontal="center" vertical="center"/>
    </xf>
    <xf numFmtId="4" fontId="48" fillId="7" borderId="25" xfId="1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25" xfId="1" applyNumberFormat="1" applyFont="1" applyBorder="1" applyAlignment="1">
      <alignment horizontal="center" vertical="center"/>
    </xf>
    <xf numFmtId="4" fontId="0" fillId="5" borderId="25" xfId="0" applyNumberFormat="1" applyFill="1" applyBorder="1" applyAlignment="1">
      <alignment horizontal="center" vertical="center"/>
    </xf>
    <xf numFmtId="4" fontId="0" fillId="8" borderId="25" xfId="0" applyNumberFormat="1" applyFont="1" applyFill="1" applyBorder="1" applyAlignment="1">
      <alignment horizontal="right" vertical="center"/>
    </xf>
    <xf numFmtId="4" fontId="30" fillId="2" borderId="4" xfId="0" applyNumberFormat="1" applyFont="1" applyFill="1" applyBorder="1" applyAlignment="1">
      <alignment horizontal="right" vertical="center"/>
    </xf>
    <xf numFmtId="4" fontId="25" fillId="4" borderId="30" xfId="0" applyNumberFormat="1" applyFont="1" applyFill="1" applyBorder="1" applyAlignment="1">
      <alignment vertical="center" wrapText="1"/>
    </xf>
    <xf numFmtId="0" fontId="47" fillId="4" borderId="25" xfId="0" applyFont="1" applyFill="1" applyBorder="1" applyAlignment="1">
      <alignment horizontal="center" vertical="center"/>
    </xf>
    <xf numFmtId="165" fontId="9" fillId="4" borderId="25" xfId="0" applyNumberFormat="1" applyFont="1" applyFill="1" applyBorder="1"/>
    <xf numFmtId="4" fontId="9" fillId="4" borderId="25" xfId="0" applyNumberFormat="1" applyFont="1" applyFill="1" applyBorder="1"/>
    <xf numFmtId="165" fontId="36" fillId="9" borderId="25" xfId="2" applyNumberFormat="1" applyFont="1" applyFill="1" applyBorder="1" applyAlignment="1">
      <alignment horizontal="right"/>
    </xf>
    <xf numFmtId="43" fontId="36" fillId="9" borderId="25" xfId="2" applyNumberFormat="1" applyFont="1" applyFill="1" applyBorder="1" applyAlignment="1">
      <alignment horizontal="right"/>
    </xf>
    <xf numFmtId="49" fontId="38" fillId="9" borderId="25" xfId="0" applyNumberFormat="1" applyFont="1" applyFill="1" applyBorder="1" applyAlignment="1">
      <alignment horizontal="center" vertical="center"/>
    </xf>
    <xf numFmtId="0" fontId="36" fillId="9" borderId="25" xfId="0" applyFont="1" applyFill="1" applyBorder="1" applyAlignment="1">
      <alignment horizontal="center" vertical="center"/>
    </xf>
    <xf numFmtId="43" fontId="36" fillId="9" borderId="25" xfId="2" applyNumberFormat="1" applyFont="1" applyFill="1" applyBorder="1" applyAlignment="1">
      <alignment horizontal="right" vertical="center"/>
    </xf>
    <xf numFmtId="4" fontId="13" fillId="4" borderId="4" xfId="0" applyNumberFormat="1" applyFont="1" applyFill="1" applyBorder="1" applyAlignment="1">
      <alignment horizontal="right" vertical="center"/>
    </xf>
    <xf numFmtId="49" fontId="38" fillId="9" borderId="25" xfId="0" applyNumberFormat="1" applyFont="1" applyFill="1" applyBorder="1" applyAlignment="1">
      <alignment horizontal="left"/>
    </xf>
    <xf numFmtId="165" fontId="49" fillId="9" borderId="25" xfId="2" applyNumberFormat="1" applyFont="1" applyFill="1" applyBorder="1" applyAlignment="1">
      <alignment horizontal="right"/>
    </xf>
    <xf numFmtId="165" fontId="49" fillId="9" borderId="25" xfId="2" applyNumberFormat="1" applyFont="1" applyFill="1" applyBorder="1" applyAlignment="1">
      <alignment horizontal="center" vertical="center"/>
    </xf>
    <xf numFmtId="4" fontId="50" fillId="0" borderId="25" xfId="0" applyNumberFormat="1" applyFont="1" applyBorder="1"/>
    <xf numFmtId="10" fontId="43" fillId="0" borderId="36" xfId="0" applyNumberFormat="1" applyFont="1" applyBorder="1" applyAlignment="1">
      <alignment horizontal="center" vertical="center"/>
    </xf>
    <xf numFmtId="10" fontId="7" fillId="0" borderId="37" xfId="0" applyNumberFormat="1" applyFont="1" applyBorder="1" applyAlignment="1">
      <alignment horizontal="center" vertical="center"/>
    </xf>
    <xf numFmtId="10" fontId="43" fillId="0" borderId="38" xfId="0" applyNumberFormat="1" applyFont="1" applyBorder="1" applyAlignment="1">
      <alignment horizontal="center" vertical="center"/>
    </xf>
    <xf numFmtId="10" fontId="7" fillId="0" borderId="39" xfId="0" applyNumberFormat="1" applyFont="1" applyBorder="1" applyAlignment="1">
      <alignment horizontal="center" vertical="center"/>
    </xf>
    <xf numFmtId="10" fontId="43" fillId="0" borderId="33" xfId="0" applyNumberFormat="1" applyFont="1" applyBorder="1" applyAlignment="1">
      <alignment horizontal="center" vertical="center"/>
    </xf>
    <xf numFmtId="10" fontId="7" fillId="0" borderId="34" xfId="0" applyNumberFormat="1" applyFont="1" applyBorder="1" applyAlignment="1">
      <alignment horizontal="center" vertical="center"/>
    </xf>
    <xf numFmtId="10" fontId="43" fillId="0" borderId="40" xfId="0" applyNumberFormat="1" applyFont="1" applyBorder="1" applyAlignment="1">
      <alignment horizontal="center" vertical="center"/>
    </xf>
    <xf numFmtId="10" fontId="7" fillId="0" borderId="4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7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3" fillId="4" borderId="28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ldiz/AppData/Local/Microsoft/Windows/INetCache/Content.Outlook/KTYYX6GC/Muhasebe%20May&#305;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1"/>
      <sheetName val="11.SAYFA"/>
      <sheetName val="GİDER"/>
      <sheetName val="ORAN TABLOSU"/>
      <sheetName val="AYRINTI GİDER"/>
      <sheetName val="MAAS YEVMİYE"/>
      <sheetName val="DSS2."/>
      <sheetName val="DSS."/>
      <sheetName val="BRİFİNG"/>
      <sheetName val="Vergi Brifing"/>
    </sheetNames>
    <sheetDataSet>
      <sheetData sheetId="0" refreshError="1"/>
      <sheetData sheetId="1" refreshError="1"/>
      <sheetData sheetId="2">
        <row r="3">
          <cell r="C3">
            <v>371829562.75999999</v>
          </cell>
        </row>
        <row r="4">
          <cell r="C4">
            <v>43789726.829999998</v>
          </cell>
        </row>
        <row r="5">
          <cell r="C5">
            <v>6938505.9900000002</v>
          </cell>
        </row>
        <row r="6">
          <cell r="C6">
            <v>43035272.789999999</v>
          </cell>
        </row>
        <row r="7">
          <cell r="C7">
            <v>22735912.989999998</v>
          </cell>
        </row>
        <row r="8">
          <cell r="C8">
            <v>16242465.33</v>
          </cell>
        </row>
        <row r="9">
          <cell r="C9">
            <v>30512964.120000001</v>
          </cell>
        </row>
        <row r="10">
          <cell r="C10">
            <v>5422974.71</v>
          </cell>
        </row>
        <row r="11">
          <cell r="C11">
            <v>13580088.9</v>
          </cell>
        </row>
        <row r="12">
          <cell r="C12">
            <v>35117732.25</v>
          </cell>
        </row>
        <row r="13">
          <cell r="C13">
            <v>16660472.16</v>
          </cell>
        </row>
        <row r="14">
          <cell r="C14">
            <v>13462175.710000001</v>
          </cell>
        </row>
        <row r="15">
          <cell r="C15">
            <v>7471906.1100000003</v>
          </cell>
        </row>
        <row r="16">
          <cell r="C16">
            <v>119524748.29000001</v>
          </cell>
        </row>
        <row r="17">
          <cell r="C17">
            <v>32069906.620000001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>
        <row r="7">
          <cell r="G7">
            <v>49554454.600000001</v>
          </cell>
        </row>
        <row r="8">
          <cell r="G8">
            <v>5623848.7699999996</v>
          </cell>
        </row>
        <row r="9">
          <cell r="G9">
            <v>2826904.17</v>
          </cell>
        </row>
        <row r="10">
          <cell r="G10">
            <v>5026880.37</v>
          </cell>
        </row>
        <row r="11">
          <cell r="G11">
            <v>15031290.49</v>
          </cell>
        </row>
        <row r="12">
          <cell r="G12">
            <v>13129538.040000001</v>
          </cell>
        </row>
        <row r="13">
          <cell r="G13">
            <v>3268625.39</v>
          </cell>
        </row>
        <row r="14">
          <cell r="G14">
            <v>1770321.26</v>
          </cell>
        </row>
        <row r="15">
          <cell r="G15">
            <v>11599405.5</v>
          </cell>
        </row>
        <row r="16">
          <cell r="G16">
            <v>5324160.1900000004</v>
          </cell>
        </row>
        <row r="17">
          <cell r="G17">
            <v>11070401.99</v>
          </cell>
        </row>
        <row r="18">
          <cell r="G18">
            <v>1162509.19</v>
          </cell>
        </row>
        <row r="19">
          <cell r="G19">
            <v>568955.36</v>
          </cell>
        </row>
        <row r="20">
          <cell r="G20">
            <v>8593512.8300000001</v>
          </cell>
        </row>
        <row r="21">
          <cell r="G21">
            <v>2448864.9700000002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A6" sqref="A6:O6"/>
    </sheetView>
  </sheetViews>
  <sheetFormatPr defaultRowHeight="15" x14ac:dyDescent="0.25"/>
  <cols>
    <col min="1" max="2" width="13.5703125" customWidth="1"/>
    <col min="3" max="3" width="10.5703125" customWidth="1"/>
    <col min="4" max="4" width="9.570312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252" t="s">
        <v>6</v>
      </c>
      <c r="B1" s="252"/>
      <c r="C1" s="252"/>
      <c r="D1" s="252"/>
      <c r="E1" s="252"/>
      <c r="F1" s="252"/>
      <c r="G1" s="252"/>
      <c r="H1" s="252"/>
    </row>
    <row r="2" spans="1:15" ht="32.25" customHeight="1" thickBot="1" x14ac:dyDescent="0.3">
      <c r="A2" s="48"/>
      <c r="B2" s="49"/>
      <c r="C2" s="50" t="s">
        <v>0</v>
      </c>
      <c r="D2" s="50" t="s">
        <v>1</v>
      </c>
      <c r="E2" s="50" t="s">
        <v>2</v>
      </c>
      <c r="F2" s="50" t="s">
        <v>3</v>
      </c>
      <c r="G2" s="50" t="s">
        <v>4</v>
      </c>
      <c r="H2" s="50" t="s">
        <v>2</v>
      </c>
    </row>
    <row r="3" spans="1:15" ht="32.25" thickBot="1" x14ac:dyDescent="0.3">
      <c r="A3" s="1" t="s">
        <v>230</v>
      </c>
      <c r="B3" s="2" t="s">
        <v>5</v>
      </c>
      <c r="C3" s="160">
        <v>5027</v>
      </c>
      <c r="D3" s="161">
        <v>2956</v>
      </c>
      <c r="E3" s="160">
        <v>7983</v>
      </c>
      <c r="F3" s="163">
        <v>1</v>
      </c>
      <c r="G3" s="163">
        <v>1</v>
      </c>
      <c r="H3" s="161">
        <v>2</v>
      </c>
    </row>
    <row r="4" spans="1:15" ht="32.25" thickBot="1" x14ac:dyDescent="0.3">
      <c r="A4" s="1" t="s">
        <v>232</v>
      </c>
      <c r="B4" s="2" t="s">
        <v>5</v>
      </c>
      <c r="C4" s="162">
        <v>4915</v>
      </c>
      <c r="D4" s="163">
        <v>2921</v>
      </c>
      <c r="E4" s="162">
        <v>7836</v>
      </c>
      <c r="F4" s="163">
        <v>4</v>
      </c>
      <c r="G4" s="163">
        <v>13</v>
      </c>
      <c r="H4" s="163">
        <v>17</v>
      </c>
    </row>
    <row r="5" spans="1:15" ht="0.75" customHeight="1" x14ac:dyDescent="0.25"/>
    <row r="6" spans="1:15" ht="36.75" customHeight="1" thickBot="1" x14ac:dyDescent="0.3">
      <c r="A6" s="253" t="s">
        <v>237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29.25" thickBot="1" x14ac:dyDescent="0.3">
      <c r="A7" s="45" t="s">
        <v>7</v>
      </c>
      <c r="B7" s="46" t="s">
        <v>8</v>
      </c>
      <c r="C7" s="46" t="s">
        <v>9</v>
      </c>
      <c r="D7" s="46" t="s">
        <v>217</v>
      </c>
      <c r="E7" s="46" t="s">
        <v>10</v>
      </c>
      <c r="F7" s="46" t="s">
        <v>11</v>
      </c>
      <c r="G7" s="46" t="s">
        <v>12</v>
      </c>
      <c r="H7" s="46" t="s">
        <v>13</v>
      </c>
      <c r="I7" s="46" t="s">
        <v>216</v>
      </c>
      <c r="J7" s="46" t="s">
        <v>218</v>
      </c>
      <c r="K7" s="46" t="s">
        <v>14</v>
      </c>
      <c r="L7" s="46" t="s">
        <v>15</v>
      </c>
      <c r="M7" s="47" t="s">
        <v>16</v>
      </c>
      <c r="N7" s="106" t="s">
        <v>215</v>
      </c>
      <c r="O7" s="62" t="s">
        <v>2</v>
      </c>
    </row>
    <row r="8" spans="1:15" ht="16.5" thickBot="1" x14ac:dyDescent="0.3">
      <c r="A8" s="3" t="s">
        <v>17</v>
      </c>
      <c r="B8" s="196">
        <v>2199</v>
      </c>
      <c r="C8" s="196">
        <v>399</v>
      </c>
      <c r="D8" s="196">
        <v>9</v>
      </c>
      <c r="E8" s="196">
        <v>258</v>
      </c>
      <c r="F8" s="196">
        <v>210</v>
      </c>
      <c r="G8" s="196">
        <v>651</v>
      </c>
      <c r="H8" s="196">
        <v>9</v>
      </c>
      <c r="I8" s="196">
        <v>36</v>
      </c>
      <c r="J8" s="196">
        <v>112</v>
      </c>
      <c r="K8" s="196">
        <v>26</v>
      </c>
      <c r="L8" s="196">
        <v>170</v>
      </c>
      <c r="M8" s="197">
        <v>850</v>
      </c>
      <c r="N8" s="196">
        <v>9</v>
      </c>
      <c r="O8" s="61">
        <f t="shared" ref="O8:O18" si="0">SUM(B8:N8)</f>
        <v>4938</v>
      </c>
    </row>
    <row r="9" spans="1:15" ht="16.5" thickBot="1" x14ac:dyDescent="0.3">
      <c r="A9" s="3" t="s">
        <v>18</v>
      </c>
      <c r="B9" s="196"/>
      <c r="C9" s="196"/>
      <c r="D9" s="198"/>
      <c r="E9" s="196"/>
      <c r="F9" s="196"/>
      <c r="G9" s="196"/>
      <c r="H9" s="196"/>
      <c r="I9" s="196"/>
      <c r="J9" s="196"/>
      <c r="K9" s="196"/>
      <c r="L9" s="196"/>
      <c r="M9" s="197"/>
      <c r="N9" s="199"/>
      <c r="O9" s="61">
        <f t="shared" si="0"/>
        <v>0</v>
      </c>
    </row>
    <row r="10" spans="1:15" ht="16.5" thickBot="1" x14ac:dyDescent="0.3">
      <c r="A10" s="3" t="s">
        <v>19</v>
      </c>
      <c r="B10" s="196">
        <v>440</v>
      </c>
      <c r="C10" s="196">
        <v>53</v>
      </c>
      <c r="D10" s="196"/>
      <c r="E10" s="196"/>
      <c r="F10" s="196"/>
      <c r="G10" s="196">
        <v>10</v>
      </c>
      <c r="H10" s="196"/>
      <c r="I10" s="196"/>
      <c r="J10" s="196"/>
      <c r="K10" s="196"/>
      <c r="L10" s="196"/>
      <c r="M10" s="197">
        <v>7</v>
      </c>
      <c r="N10" s="199"/>
      <c r="O10" s="61">
        <f t="shared" si="0"/>
        <v>510</v>
      </c>
    </row>
    <row r="11" spans="1:15" ht="16.5" thickBot="1" x14ac:dyDescent="0.3">
      <c r="A11" s="3" t="s">
        <v>20</v>
      </c>
      <c r="B11" s="196">
        <v>75</v>
      </c>
      <c r="C11" s="196">
        <v>22</v>
      </c>
      <c r="D11" s="196"/>
      <c r="E11" s="196"/>
      <c r="F11" s="196"/>
      <c r="G11" s="196">
        <v>104</v>
      </c>
      <c r="H11" s="196">
        <v>1</v>
      </c>
      <c r="I11" s="196"/>
      <c r="J11" s="196"/>
      <c r="K11" s="196"/>
      <c r="L11" s="196"/>
      <c r="M11" s="197">
        <v>205</v>
      </c>
      <c r="N11" s="199"/>
      <c r="O11" s="61">
        <f t="shared" si="0"/>
        <v>407</v>
      </c>
    </row>
    <row r="12" spans="1:15" ht="16.5" thickBot="1" x14ac:dyDescent="0.3">
      <c r="A12" s="3" t="s">
        <v>21</v>
      </c>
      <c r="B12" s="196">
        <v>134</v>
      </c>
      <c r="C12" s="196">
        <v>6</v>
      </c>
      <c r="D12" s="196"/>
      <c r="E12" s="196"/>
      <c r="F12" s="196"/>
      <c r="G12" s="196">
        <v>36</v>
      </c>
      <c r="H12" s="196"/>
      <c r="I12" s="196"/>
      <c r="J12" s="196"/>
      <c r="K12" s="196"/>
      <c r="L12" s="196"/>
      <c r="M12" s="197">
        <v>45</v>
      </c>
      <c r="N12" s="199"/>
      <c r="O12" s="61">
        <f t="shared" si="0"/>
        <v>221</v>
      </c>
    </row>
    <row r="13" spans="1:15" ht="16.5" thickBot="1" x14ac:dyDescent="0.3">
      <c r="A13" s="3" t="s">
        <v>22</v>
      </c>
      <c r="B13" s="200">
        <v>624</v>
      </c>
      <c r="C13" s="200">
        <v>137</v>
      </c>
      <c r="D13" s="200"/>
      <c r="E13" s="200"/>
      <c r="F13" s="200"/>
      <c r="G13" s="200">
        <v>67</v>
      </c>
      <c r="H13" s="200"/>
      <c r="I13" s="200">
        <v>2</v>
      </c>
      <c r="J13" s="200"/>
      <c r="K13" s="200"/>
      <c r="L13" s="200"/>
      <c r="M13" s="201">
        <v>78</v>
      </c>
      <c r="N13" s="202"/>
      <c r="O13" s="61">
        <f t="shared" si="0"/>
        <v>908</v>
      </c>
    </row>
    <row r="14" spans="1:15" ht="16.5" thickBot="1" x14ac:dyDescent="0.3">
      <c r="A14" s="3" t="s">
        <v>23</v>
      </c>
      <c r="B14" s="196">
        <v>87</v>
      </c>
      <c r="C14" s="196">
        <v>8</v>
      </c>
      <c r="D14" s="196"/>
      <c r="E14" s="196"/>
      <c r="F14" s="196"/>
      <c r="G14" s="196">
        <v>8</v>
      </c>
      <c r="H14" s="196"/>
      <c r="I14" s="196"/>
      <c r="J14" s="196"/>
      <c r="K14" s="196"/>
      <c r="L14" s="196"/>
      <c r="M14" s="197"/>
      <c r="N14" s="199"/>
      <c r="O14" s="61">
        <f t="shared" si="0"/>
        <v>103</v>
      </c>
    </row>
    <row r="15" spans="1:15" ht="16.5" thickBot="1" x14ac:dyDescent="0.3">
      <c r="A15" s="3" t="s">
        <v>24</v>
      </c>
      <c r="B15" s="196">
        <v>181</v>
      </c>
      <c r="C15" s="196">
        <v>12</v>
      </c>
      <c r="D15" s="196"/>
      <c r="E15" s="196"/>
      <c r="F15" s="196"/>
      <c r="G15" s="196">
        <v>30</v>
      </c>
      <c r="H15" s="196"/>
      <c r="I15" s="196"/>
      <c r="J15" s="196"/>
      <c r="K15" s="196"/>
      <c r="L15" s="196"/>
      <c r="M15" s="197">
        <v>38</v>
      </c>
      <c r="N15" s="199"/>
      <c r="O15" s="61">
        <f t="shared" si="0"/>
        <v>261</v>
      </c>
    </row>
    <row r="16" spans="1:15" ht="16.5" thickBot="1" x14ac:dyDescent="0.3">
      <c r="A16" s="3" t="s">
        <v>25</v>
      </c>
      <c r="B16" s="196">
        <v>128</v>
      </c>
      <c r="C16" s="196">
        <v>1</v>
      </c>
      <c r="D16" s="196"/>
      <c r="E16" s="196"/>
      <c r="F16" s="196"/>
      <c r="G16" s="196">
        <v>4</v>
      </c>
      <c r="H16" s="196">
        <v>4</v>
      </c>
      <c r="I16" s="196">
        <v>1</v>
      </c>
      <c r="J16" s="196"/>
      <c r="K16" s="196"/>
      <c r="L16" s="196"/>
      <c r="M16" s="197">
        <v>65</v>
      </c>
      <c r="N16" s="199"/>
      <c r="O16" s="61">
        <f t="shared" si="0"/>
        <v>203</v>
      </c>
    </row>
    <row r="17" spans="1:15" ht="16.5" thickBot="1" x14ac:dyDescent="0.3">
      <c r="A17" s="194" t="s">
        <v>26</v>
      </c>
      <c r="B17" s="203">
        <v>155</v>
      </c>
      <c r="C17" s="203">
        <v>26</v>
      </c>
      <c r="D17" s="203"/>
      <c r="E17" s="203">
        <v>5</v>
      </c>
      <c r="F17" s="203"/>
      <c r="G17" s="203">
        <v>37</v>
      </c>
      <c r="H17" s="203">
        <v>4</v>
      </c>
      <c r="I17" s="203">
        <v>17</v>
      </c>
      <c r="J17" s="203"/>
      <c r="K17" s="203"/>
      <c r="L17" s="203"/>
      <c r="M17" s="204">
        <v>41</v>
      </c>
      <c r="N17" s="205"/>
      <c r="O17" s="61">
        <f t="shared" si="0"/>
        <v>285</v>
      </c>
    </row>
    <row r="18" spans="1:15" ht="16.5" thickBot="1" x14ac:dyDescent="0.3">
      <c r="A18" s="195" t="s">
        <v>2</v>
      </c>
      <c r="B18" s="231">
        <f>SUM(B8:B17)</f>
        <v>4023</v>
      </c>
      <c r="C18" s="231">
        <f t="shared" ref="C18:N18" si="1">SUM(C8:C17)</f>
        <v>664</v>
      </c>
      <c r="D18" s="231">
        <f t="shared" si="1"/>
        <v>9</v>
      </c>
      <c r="E18" s="231">
        <f t="shared" si="1"/>
        <v>263</v>
      </c>
      <c r="F18" s="231">
        <f t="shared" si="1"/>
        <v>210</v>
      </c>
      <c r="G18" s="231">
        <f t="shared" si="1"/>
        <v>947</v>
      </c>
      <c r="H18" s="231">
        <f t="shared" si="1"/>
        <v>18</v>
      </c>
      <c r="I18" s="231">
        <f t="shared" si="1"/>
        <v>56</v>
      </c>
      <c r="J18" s="231">
        <f t="shared" si="1"/>
        <v>112</v>
      </c>
      <c r="K18" s="231">
        <f t="shared" si="1"/>
        <v>26</v>
      </c>
      <c r="L18" s="231">
        <f t="shared" si="1"/>
        <v>170</v>
      </c>
      <c r="M18" s="231">
        <f t="shared" si="1"/>
        <v>1329</v>
      </c>
      <c r="N18" s="231">
        <f t="shared" si="1"/>
        <v>9</v>
      </c>
      <c r="O18" s="61">
        <f t="shared" si="0"/>
        <v>7836</v>
      </c>
    </row>
    <row r="27" spans="1:15" x14ac:dyDescent="0.25">
      <c r="D27" t="s">
        <v>27</v>
      </c>
    </row>
  </sheetData>
  <mergeCells count="2">
    <mergeCell ref="A1:H1"/>
    <mergeCell ref="A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97" t="s">
        <v>158</v>
      </c>
      <c r="B1" s="297"/>
      <c r="C1" s="297"/>
      <c r="D1" s="297"/>
      <c r="E1" s="297"/>
      <c r="F1" s="297"/>
      <c r="G1" s="297"/>
      <c r="H1" s="297"/>
    </row>
    <row r="2" spans="1:8" ht="15.75" thickBot="1" x14ac:dyDescent="0.3">
      <c r="A2" s="305"/>
      <c r="B2" s="306"/>
      <c r="C2" s="306"/>
      <c r="D2" s="306"/>
      <c r="E2" s="307"/>
    </row>
    <row r="3" spans="1:8" ht="16.5" thickBot="1" x14ac:dyDescent="0.3">
      <c r="A3" s="16" t="s">
        <v>159</v>
      </c>
      <c r="B3" s="17" t="s">
        <v>160</v>
      </c>
      <c r="C3" s="17" t="s">
        <v>143</v>
      </c>
      <c r="D3" s="17" t="s">
        <v>145</v>
      </c>
      <c r="E3" s="17" t="s">
        <v>144</v>
      </c>
    </row>
    <row r="4" spans="1:8" ht="15.75" thickBot="1" x14ac:dyDescent="0.3">
      <c r="A4" s="20" t="s">
        <v>161</v>
      </c>
      <c r="B4" s="26" t="s">
        <v>162</v>
      </c>
      <c r="C4" s="26"/>
      <c r="D4" s="26"/>
      <c r="E4" s="26"/>
    </row>
    <row r="5" spans="1:8" ht="15.75" thickBot="1" x14ac:dyDescent="0.3">
      <c r="A5" s="20" t="s">
        <v>163</v>
      </c>
      <c r="B5" s="26" t="s">
        <v>162</v>
      </c>
      <c r="C5" s="26"/>
      <c r="D5" s="26"/>
      <c r="E5" s="26"/>
    </row>
    <row r="6" spans="1:8" ht="15.75" thickBot="1" x14ac:dyDescent="0.3">
      <c r="A6" s="20" t="s">
        <v>164</v>
      </c>
      <c r="B6" s="26" t="s">
        <v>162</v>
      </c>
      <c r="C6" s="26"/>
      <c r="D6" s="26" t="s">
        <v>162</v>
      </c>
      <c r="E6" s="26" t="s">
        <v>165</v>
      </c>
    </row>
    <row r="7" spans="1:8" ht="15.75" thickBot="1" x14ac:dyDescent="0.3">
      <c r="A7" s="20" t="s">
        <v>166</v>
      </c>
      <c r="B7" s="26" t="s">
        <v>162</v>
      </c>
      <c r="C7" s="26"/>
      <c r="D7" s="26" t="s">
        <v>167</v>
      </c>
      <c r="E7" s="26" t="s">
        <v>168</v>
      </c>
    </row>
    <row r="8" spans="1:8" ht="15.75" thickBot="1" x14ac:dyDescent="0.3">
      <c r="A8" s="20" t="s">
        <v>169</v>
      </c>
      <c r="B8" s="26"/>
      <c r="C8" s="26" t="s">
        <v>162</v>
      </c>
      <c r="D8" s="26"/>
      <c r="E8" s="26"/>
    </row>
    <row r="9" spans="1:8" ht="15.75" thickBot="1" x14ac:dyDescent="0.3">
      <c r="A9" s="20" t="s">
        <v>170</v>
      </c>
      <c r="B9" s="26"/>
      <c r="C9" s="26">
        <v>7</v>
      </c>
      <c r="D9" s="26"/>
      <c r="E9" s="26"/>
    </row>
    <row r="10" spans="1:8" ht="15.75" thickBot="1" x14ac:dyDescent="0.3">
      <c r="A10" s="20" t="s">
        <v>172</v>
      </c>
      <c r="B10" s="26"/>
      <c r="C10" s="26"/>
      <c r="D10" s="26">
        <v>2</v>
      </c>
      <c r="E10" s="26"/>
    </row>
    <row r="11" spans="1:8" ht="15.75" thickBot="1" x14ac:dyDescent="0.3">
      <c r="A11" s="20" t="s">
        <v>173</v>
      </c>
      <c r="B11" s="26"/>
      <c r="C11" s="26"/>
      <c r="D11" s="26" t="s">
        <v>174</v>
      </c>
      <c r="E11" s="26">
        <v>13</v>
      </c>
    </row>
    <row r="12" spans="1:8" ht="15.75" thickBot="1" x14ac:dyDescent="0.3">
      <c r="A12" s="20" t="s">
        <v>175</v>
      </c>
      <c r="B12" s="26"/>
      <c r="C12" s="26"/>
      <c r="D12" s="26">
        <v>7</v>
      </c>
      <c r="E12" s="26"/>
    </row>
    <row r="13" spans="1:8" ht="15.75" thickBot="1" x14ac:dyDescent="0.3">
      <c r="A13" s="20" t="s">
        <v>176</v>
      </c>
      <c r="B13" s="26"/>
      <c r="C13" s="26"/>
      <c r="D13" s="26" t="s">
        <v>162</v>
      </c>
      <c r="E13" s="26"/>
    </row>
    <row r="14" spans="1:8" ht="15.75" thickBot="1" x14ac:dyDescent="0.3">
      <c r="A14" s="20" t="s">
        <v>177</v>
      </c>
      <c r="B14" s="26" t="s">
        <v>162</v>
      </c>
      <c r="C14" s="26"/>
      <c r="D14" s="26"/>
      <c r="E14" s="26"/>
    </row>
    <row r="15" spans="1:8" ht="15.75" thickBot="1" x14ac:dyDescent="0.3">
      <c r="A15" s="20" t="s">
        <v>178</v>
      </c>
      <c r="B15" s="26" t="s">
        <v>162</v>
      </c>
      <c r="C15" s="26" t="s">
        <v>162</v>
      </c>
      <c r="D15" s="26" t="s">
        <v>179</v>
      </c>
      <c r="E15" s="26" t="s">
        <v>180</v>
      </c>
    </row>
    <row r="16" spans="1:8" ht="15.75" thickBot="1" x14ac:dyDescent="0.3">
      <c r="A16" s="20" t="s">
        <v>181</v>
      </c>
      <c r="B16" s="26" t="s">
        <v>174</v>
      </c>
      <c r="C16" s="26">
        <v>8</v>
      </c>
      <c r="D16" s="26">
        <v>23</v>
      </c>
      <c r="E16" s="26" t="s">
        <v>182</v>
      </c>
    </row>
    <row r="17" spans="1:5" ht="15.75" thickBot="1" x14ac:dyDescent="0.3">
      <c r="A17" s="20" t="s">
        <v>183</v>
      </c>
      <c r="B17" s="26"/>
      <c r="C17" s="26" t="s">
        <v>162</v>
      </c>
      <c r="D17" s="26" t="s">
        <v>174</v>
      </c>
      <c r="E17" s="26" t="s">
        <v>171</v>
      </c>
    </row>
    <row r="18" spans="1:5" ht="15.75" thickBot="1" x14ac:dyDescent="0.3">
      <c r="A18" s="20" t="s">
        <v>184</v>
      </c>
      <c r="B18" s="26">
        <v>1</v>
      </c>
      <c r="C18" s="26"/>
      <c r="D18" s="26"/>
      <c r="E18" s="26"/>
    </row>
    <row r="19" spans="1:5" ht="15.75" thickBot="1" x14ac:dyDescent="0.3">
      <c r="A19" s="20" t="s">
        <v>185</v>
      </c>
      <c r="B19" s="26" t="s">
        <v>162</v>
      </c>
      <c r="C19" s="26"/>
      <c r="D19" s="26"/>
      <c r="E19" s="26"/>
    </row>
    <row r="20" spans="1:5" ht="15.75" thickBot="1" x14ac:dyDescent="0.3">
      <c r="A20" s="20" t="s">
        <v>186</v>
      </c>
      <c r="B20" s="26"/>
      <c r="C20" s="26"/>
      <c r="D20" s="26"/>
      <c r="E20" s="26">
        <v>1</v>
      </c>
    </row>
    <row r="21" spans="1:5" ht="15.75" thickBot="1" x14ac:dyDescent="0.3">
      <c r="A21" s="20" t="s">
        <v>187</v>
      </c>
      <c r="B21" s="26" t="s">
        <v>179</v>
      </c>
      <c r="C21" s="26"/>
      <c r="D21" s="26"/>
      <c r="E21" s="26"/>
    </row>
    <row r="22" spans="1:5" ht="15.75" thickBot="1" x14ac:dyDescent="0.3">
      <c r="A22" s="20" t="s">
        <v>188</v>
      </c>
      <c r="B22" s="26">
        <v>23</v>
      </c>
      <c r="C22" s="26"/>
      <c r="D22" s="26"/>
      <c r="E22" s="26"/>
    </row>
    <row r="23" spans="1:5" ht="15.75" thickBot="1" x14ac:dyDescent="0.3">
      <c r="A23" s="20" t="s">
        <v>189</v>
      </c>
      <c r="B23" s="26" t="s">
        <v>167</v>
      </c>
      <c r="C23" s="26"/>
      <c r="D23" s="26"/>
      <c r="E23" s="26"/>
    </row>
    <row r="24" spans="1:5" ht="15.75" thickBot="1" x14ac:dyDescent="0.3">
      <c r="A24" s="20" t="s">
        <v>190</v>
      </c>
      <c r="B24" s="26">
        <v>2</v>
      </c>
      <c r="C24" s="26"/>
      <c r="D24" s="26"/>
      <c r="E24" s="26"/>
    </row>
    <row r="25" spans="1:5" ht="15.75" thickBot="1" x14ac:dyDescent="0.3">
      <c r="A25" s="20" t="s">
        <v>191</v>
      </c>
      <c r="B25" s="26"/>
      <c r="C25" s="26"/>
      <c r="D25" s="26"/>
      <c r="E25" s="26">
        <v>2</v>
      </c>
    </row>
    <row r="26" spans="1:5" ht="15.75" thickBot="1" x14ac:dyDescent="0.3">
      <c r="A26" s="20"/>
      <c r="B26" s="26"/>
      <c r="C26" s="26"/>
      <c r="D26" s="26"/>
      <c r="E26" s="26"/>
    </row>
    <row r="27" spans="1:5" ht="15.75" thickBot="1" x14ac:dyDescent="0.3">
      <c r="A27" s="22" t="s">
        <v>2</v>
      </c>
      <c r="B27" s="23">
        <v>45</v>
      </c>
      <c r="C27" s="23">
        <v>17</v>
      </c>
      <c r="D27" s="23">
        <v>48</v>
      </c>
      <c r="E27" s="23">
        <v>116</v>
      </c>
    </row>
    <row r="28" spans="1:5" ht="15.75" thickBot="1" x14ac:dyDescent="0.3">
      <c r="A28" s="22" t="s">
        <v>192</v>
      </c>
      <c r="B28" s="308">
        <v>230</v>
      </c>
      <c r="C28" s="309"/>
      <c r="D28" s="309"/>
      <c r="E28" s="310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9"/>
  <sheetViews>
    <sheetView topLeftCell="A19" workbookViewId="0">
      <selection activeCell="E30" sqref="E30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1" spans="1:10" ht="16.5" thickBot="1" x14ac:dyDescent="0.3">
      <c r="A1" s="257" t="s">
        <v>137</v>
      </c>
      <c r="B1" s="257"/>
      <c r="C1" s="257"/>
      <c r="D1" s="257"/>
      <c r="E1" s="257"/>
      <c r="F1" s="257"/>
      <c r="G1" s="257"/>
      <c r="H1" s="257"/>
    </row>
    <row r="2" spans="1:10" ht="16.5" thickBot="1" x14ac:dyDescent="0.3">
      <c r="A2" s="312" t="s">
        <v>138</v>
      </c>
      <c r="B2" s="314" t="s">
        <v>139</v>
      </c>
      <c r="C2" s="315"/>
      <c r="D2" s="314" t="s">
        <v>140</v>
      </c>
      <c r="E2" s="316"/>
    </row>
    <row r="3" spans="1:10" ht="16.5" thickBot="1" x14ac:dyDescent="0.3">
      <c r="A3" s="313"/>
      <c r="B3" s="54" t="s">
        <v>141</v>
      </c>
      <c r="C3" s="55" t="s">
        <v>142</v>
      </c>
      <c r="D3" s="55" t="s">
        <v>141</v>
      </c>
      <c r="E3" s="55" t="s">
        <v>142</v>
      </c>
      <c r="H3" s="25"/>
      <c r="J3" s="42"/>
    </row>
    <row r="4" spans="1:10" ht="15.75" thickBot="1" x14ac:dyDescent="0.3">
      <c r="A4" s="18" t="s">
        <v>143</v>
      </c>
      <c r="B4" s="19">
        <v>5</v>
      </c>
      <c r="C4" s="19">
        <v>7</v>
      </c>
      <c r="D4" s="19">
        <v>4</v>
      </c>
      <c r="E4" s="19"/>
      <c r="G4" s="25"/>
      <c r="H4" s="25"/>
      <c r="J4" s="25"/>
    </row>
    <row r="5" spans="1:10" ht="15.75" thickBot="1" x14ac:dyDescent="0.3">
      <c r="A5" s="20" t="s">
        <v>144</v>
      </c>
      <c r="B5" s="19">
        <v>18</v>
      </c>
      <c r="C5" s="19">
        <v>38</v>
      </c>
      <c r="D5" s="19">
        <v>12</v>
      </c>
      <c r="E5" s="19"/>
      <c r="G5" s="25"/>
      <c r="H5" s="25"/>
      <c r="J5" s="25"/>
    </row>
    <row r="6" spans="1:10" ht="15.75" thickBot="1" x14ac:dyDescent="0.3">
      <c r="A6" s="20" t="s">
        <v>145</v>
      </c>
      <c r="B6" s="19">
        <v>11</v>
      </c>
      <c r="C6" s="19">
        <v>13</v>
      </c>
      <c r="D6" s="19">
        <v>16</v>
      </c>
      <c r="E6" s="19"/>
      <c r="G6" s="25"/>
      <c r="H6" s="25"/>
      <c r="J6" s="25"/>
    </row>
    <row r="7" spans="1:10" ht="15.75" thickBot="1" x14ac:dyDescent="0.3">
      <c r="A7" s="20" t="s">
        <v>146</v>
      </c>
      <c r="B7" s="19">
        <v>21</v>
      </c>
      <c r="C7" s="19">
        <v>19</v>
      </c>
      <c r="D7" s="19">
        <v>4</v>
      </c>
      <c r="E7" s="19"/>
      <c r="G7" s="25"/>
      <c r="H7" s="25"/>
      <c r="J7" s="25"/>
    </row>
    <row r="8" spans="1:10" ht="15.75" thickBot="1" x14ac:dyDescent="0.3">
      <c r="A8" s="20" t="s">
        <v>18</v>
      </c>
      <c r="B8" s="19">
        <v>6</v>
      </c>
      <c r="C8" s="19">
        <v>2</v>
      </c>
      <c r="D8" s="19">
        <v>2</v>
      </c>
      <c r="E8" s="19"/>
      <c r="G8" s="25"/>
      <c r="H8" s="25"/>
      <c r="J8" s="25"/>
    </row>
    <row r="9" spans="1:10" ht="15.75" thickBot="1" x14ac:dyDescent="0.3">
      <c r="A9" s="20" t="s">
        <v>20</v>
      </c>
      <c r="B9" s="19">
        <v>6</v>
      </c>
      <c r="C9" s="19">
        <v>1</v>
      </c>
      <c r="D9" s="19">
        <v>3</v>
      </c>
      <c r="E9" s="19"/>
      <c r="G9" s="25"/>
      <c r="H9" s="25"/>
      <c r="J9" s="25"/>
    </row>
    <row r="10" spans="1:10" ht="15.75" thickBot="1" x14ac:dyDescent="0.3">
      <c r="A10" s="20" t="s">
        <v>21</v>
      </c>
      <c r="B10" s="19">
        <v>8</v>
      </c>
      <c r="C10" s="19">
        <v>1</v>
      </c>
      <c r="D10" s="19">
        <v>2</v>
      </c>
      <c r="E10" s="19"/>
      <c r="G10" s="42"/>
      <c r="H10" s="25"/>
      <c r="J10" s="25"/>
    </row>
    <row r="11" spans="1:10" ht="15.75" thickBot="1" x14ac:dyDescent="0.3">
      <c r="A11" s="20" t="s">
        <v>22</v>
      </c>
      <c r="B11" s="19">
        <v>4</v>
      </c>
      <c r="C11" s="19">
        <v>2</v>
      </c>
      <c r="D11" s="19">
        <v>2</v>
      </c>
      <c r="E11" s="19"/>
      <c r="G11" s="42"/>
      <c r="H11" s="25"/>
      <c r="J11" s="25"/>
    </row>
    <row r="12" spans="1:10" ht="15.75" thickBot="1" x14ac:dyDescent="0.3">
      <c r="A12" s="20" t="s">
        <v>214</v>
      </c>
      <c r="B12" s="19">
        <v>3</v>
      </c>
      <c r="C12" s="19">
        <v>0</v>
      </c>
      <c r="D12" s="19">
        <v>2</v>
      </c>
      <c r="E12" s="19"/>
      <c r="G12" s="42"/>
      <c r="H12" s="25"/>
      <c r="J12" s="25"/>
    </row>
    <row r="13" spans="1:10" ht="15.75" thickBot="1" x14ac:dyDescent="0.3">
      <c r="A13" s="20" t="s">
        <v>23</v>
      </c>
      <c r="B13" s="19">
        <v>4</v>
      </c>
      <c r="C13" s="19">
        <v>2</v>
      </c>
      <c r="D13" s="19">
        <v>2</v>
      </c>
      <c r="E13" s="19"/>
      <c r="G13" s="42"/>
      <c r="H13" s="25"/>
      <c r="J13" s="25"/>
    </row>
    <row r="14" spans="1:10" ht="15.75" thickBot="1" x14ac:dyDescent="0.3">
      <c r="A14" s="20" t="s">
        <v>26</v>
      </c>
      <c r="B14" s="19">
        <v>5</v>
      </c>
      <c r="C14" s="19">
        <v>3</v>
      </c>
      <c r="D14" s="19">
        <v>2</v>
      </c>
      <c r="E14" s="19"/>
      <c r="G14" s="42"/>
      <c r="H14" s="25"/>
      <c r="J14" s="25"/>
    </row>
    <row r="15" spans="1:10" ht="15.75" thickBot="1" x14ac:dyDescent="0.3">
      <c r="A15" s="20" t="s">
        <v>24</v>
      </c>
      <c r="B15" s="19">
        <v>7</v>
      </c>
      <c r="C15" s="19">
        <v>2</v>
      </c>
      <c r="D15" s="19"/>
      <c r="E15" s="19"/>
      <c r="G15" s="42"/>
      <c r="H15" s="25"/>
      <c r="J15" s="25"/>
    </row>
    <row r="16" spans="1:10" ht="15.75" thickBot="1" x14ac:dyDescent="0.3">
      <c r="A16" s="20" t="s">
        <v>25</v>
      </c>
      <c r="B16" s="19">
        <v>5</v>
      </c>
      <c r="C16" s="19">
        <v>2</v>
      </c>
      <c r="D16" s="19">
        <v>2</v>
      </c>
      <c r="E16" s="19"/>
      <c r="G16" s="42"/>
      <c r="H16" s="25"/>
      <c r="J16" s="25"/>
    </row>
    <row r="17" spans="1:20" ht="15.75" thickBot="1" x14ac:dyDescent="0.3">
      <c r="A17" s="20" t="s">
        <v>147</v>
      </c>
      <c r="B17" s="19">
        <v>3</v>
      </c>
      <c r="C17" s="19">
        <v>1</v>
      </c>
      <c r="D17" s="19">
        <v>1</v>
      </c>
      <c r="E17" s="19"/>
      <c r="G17" s="42"/>
      <c r="H17" s="25"/>
      <c r="J17" s="25"/>
    </row>
    <row r="18" spans="1:20" ht="15.75" thickBot="1" x14ac:dyDescent="0.3">
      <c r="A18" s="20" t="s">
        <v>148</v>
      </c>
      <c r="B18" s="19">
        <v>5</v>
      </c>
      <c r="C18" s="19">
        <v>1</v>
      </c>
      <c r="D18" s="19">
        <v>1</v>
      </c>
      <c r="E18" s="19"/>
      <c r="G18" s="42"/>
      <c r="H18" s="25"/>
      <c r="J18" s="25"/>
    </row>
    <row r="19" spans="1:20" ht="15.75" thickBot="1" x14ac:dyDescent="0.3">
      <c r="A19" s="20" t="s">
        <v>19</v>
      </c>
      <c r="B19" s="19">
        <v>5</v>
      </c>
      <c r="C19" s="19">
        <v>1</v>
      </c>
      <c r="D19" s="19">
        <v>1</v>
      </c>
      <c r="E19" s="19"/>
      <c r="G19" s="42"/>
      <c r="H19" s="25"/>
      <c r="J19" s="25"/>
    </row>
    <row r="20" spans="1:20" ht="15.75" thickBot="1" x14ac:dyDescent="0.3">
      <c r="A20" s="20" t="s">
        <v>149</v>
      </c>
      <c r="B20" s="19">
        <v>3</v>
      </c>
      <c r="C20" s="19">
        <v>1</v>
      </c>
      <c r="D20" s="19">
        <v>2</v>
      </c>
      <c r="E20" s="19"/>
      <c r="G20" s="42"/>
      <c r="H20" s="25"/>
      <c r="J20" s="25"/>
    </row>
    <row r="21" spans="1:20" ht="15.75" thickBot="1" x14ac:dyDescent="0.3">
      <c r="A21" s="20" t="s">
        <v>150</v>
      </c>
      <c r="B21" s="19">
        <v>6</v>
      </c>
      <c r="C21" s="19">
        <v>1</v>
      </c>
      <c r="D21" s="19">
        <v>2</v>
      </c>
      <c r="E21" s="19"/>
      <c r="G21" s="42"/>
      <c r="H21" s="25"/>
      <c r="J21" s="42"/>
    </row>
    <row r="22" spans="1:20" ht="15.75" thickBot="1" x14ac:dyDescent="0.3">
      <c r="A22" s="20" t="s">
        <v>151</v>
      </c>
      <c r="B22" s="19">
        <v>3</v>
      </c>
      <c r="C22" s="19">
        <v>1</v>
      </c>
      <c r="D22" s="19">
        <v>2</v>
      </c>
      <c r="E22" s="19"/>
      <c r="H22" s="25"/>
      <c r="J22" s="42"/>
    </row>
    <row r="23" spans="1:20" ht="15.75" thickBot="1" x14ac:dyDescent="0.3">
      <c r="A23" s="39" t="s">
        <v>152</v>
      </c>
      <c r="B23" s="40">
        <v>4</v>
      </c>
      <c r="C23" s="40">
        <v>1</v>
      </c>
      <c r="D23" s="40">
        <v>2</v>
      </c>
      <c r="E23" s="40"/>
      <c r="H23" s="25"/>
    </row>
    <row r="24" spans="1:20" ht="15.75" thickBot="1" x14ac:dyDescent="0.3">
      <c r="A24" s="18" t="s">
        <v>153</v>
      </c>
      <c r="B24" s="43">
        <v>4</v>
      </c>
      <c r="C24" s="43">
        <v>1</v>
      </c>
      <c r="D24" s="43">
        <v>2</v>
      </c>
      <c r="E24" s="44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s="41" customFormat="1" x14ac:dyDescent="0.25">
      <c r="A25" s="24"/>
      <c r="B25" s="25"/>
      <c r="C25" s="25"/>
      <c r="D25" s="25"/>
      <c r="E25" s="25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x14ac:dyDescent="0.25">
      <c r="A26" s="317" t="s">
        <v>213</v>
      </c>
      <c r="B26" s="317"/>
      <c r="C26" s="21"/>
      <c r="D26" s="21"/>
      <c r="E26" s="65">
        <f>SUM(B4:B24)</f>
        <v>136</v>
      </c>
    </row>
    <row r="27" spans="1:20" x14ac:dyDescent="0.25">
      <c r="A27" s="311" t="s">
        <v>154</v>
      </c>
      <c r="B27" s="311"/>
      <c r="C27" s="21"/>
      <c r="D27" s="21"/>
      <c r="E27" s="65">
        <f>SUM(D4:D24)</f>
        <v>66</v>
      </c>
    </row>
    <row r="28" spans="1:20" x14ac:dyDescent="0.25">
      <c r="A28" s="28" t="s">
        <v>155</v>
      </c>
      <c r="B28" s="21"/>
      <c r="C28" s="21"/>
      <c r="D28" s="21"/>
      <c r="E28" s="65">
        <f>SUM(E26:E27)</f>
        <v>202</v>
      </c>
    </row>
    <row r="29" spans="1:20" x14ac:dyDescent="0.25">
      <c r="A29" s="28" t="s">
        <v>156</v>
      </c>
      <c r="B29" s="21"/>
      <c r="C29" s="21"/>
      <c r="D29" s="21"/>
      <c r="E29" s="65">
        <f>SUM(C4:C24)</f>
        <v>100</v>
      </c>
    </row>
    <row r="30" spans="1:20" x14ac:dyDescent="0.25">
      <c r="A30" s="28" t="s">
        <v>157</v>
      </c>
      <c r="B30" s="21"/>
      <c r="C30" s="21"/>
      <c r="D30" s="21"/>
      <c r="E30" s="65">
        <f>SUM(E28:E29)</f>
        <v>302</v>
      </c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42"/>
    </row>
  </sheetData>
  <mergeCells count="6">
    <mergeCell ref="A27:B27"/>
    <mergeCell ref="A1:H1"/>
    <mergeCell ref="A2:A3"/>
    <mergeCell ref="B2:C2"/>
    <mergeCell ref="D2:E2"/>
    <mergeCell ref="A26:B26"/>
  </mergeCells>
  <pageMargins left="0.7" right="0.7" top="0.75" bottom="0.75" header="0.3" footer="0.3"/>
  <pageSetup paperSize="9" orientation="portrait" r:id="rId1"/>
  <ignoredErrors>
    <ignoredError sqref="E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2"/>
  <sheetViews>
    <sheetView workbookViewId="0">
      <selection activeCell="B21" sqref="B21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6" max="6" width="15.42578125" customWidth="1"/>
    <col min="7" max="8" width="13.85546875" customWidth="1"/>
    <col min="9" max="9" width="16.140625" customWidth="1"/>
  </cols>
  <sheetData>
    <row r="1" spans="1:11" x14ac:dyDescent="0.25">
      <c r="A1" s="254" t="s">
        <v>28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1" ht="16.5" thickBot="1" x14ac:dyDescent="0.3">
      <c r="A2" s="255" t="s">
        <v>29</v>
      </c>
      <c r="B2" s="255"/>
      <c r="C2" s="255"/>
      <c r="D2" s="255"/>
      <c r="E2" s="5"/>
      <c r="F2" s="256" t="s">
        <v>221</v>
      </c>
      <c r="G2" s="256"/>
      <c r="H2" s="256"/>
      <c r="I2" s="256"/>
      <c r="J2" s="256"/>
      <c r="K2" s="256"/>
    </row>
    <row r="3" spans="1:11" ht="26.25" thickBot="1" x14ac:dyDescent="0.3">
      <c r="A3" s="125" t="s">
        <v>30</v>
      </c>
      <c r="B3" s="58" t="s">
        <v>230</v>
      </c>
      <c r="C3" s="58" t="s">
        <v>231</v>
      </c>
      <c r="D3" s="59" t="s">
        <v>31</v>
      </c>
      <c r="F3" s="128" t="s">
        <v>30</v>
      </c>
      <c r="G3" s="58" t="s">
        <v>230</v>
      </c>
      <c r="H3" s="58" t="s">
        <v>232</v>
      </c>
      <c r="I3" s="59" t="s">
        <v>31</v>
      </c>
    </row>
    <row r="4" spans="1:11" ht="39" customHeight="1" thickBot="1" x14ac:dyDescent="0.3">
      <c r="A4" s="126" t="s">
        <v>32</v>
      </c>
      <c r="B4" s="148">
        <v>195396422.68000001</v>
      </c>
      <c r="C4" s="148">
        <v>214632884.81</v>
      </c>
      <c r="D4" s="121">
        <f>(C4-B4)/B4*100</f>
        <v>9.8448384398026967</v>
      </c>
      <c r="F4" s="129" t="s">
        <v>36</v>
      </c>
      <c r="G4" s="176">
        <v>6742246.5599999996</v>
      </c>
      <c r="H4" s="176">
        <v>7076926.5099999998</v>
      </c>
      <c r="I4" s="124">
        <f>(H4-G4)/G4*100</f>
        <v>4.9639233306234978</v>
      </c>
    </row>
    <row r="5" spans="1:11" ht="39" customHeight="1" thickBot="1" x14ac:dyDescent="0.3">
      <c r="A5" s="126" t="s">
        <v>212</v>
      </c>
      <c r="B5" s="149">
        <v>537791540.5</v>
      </c>
      <c r="C5" s="149">
        <v>567749495.45000005</v>
      </c>
      <c r="D5" s="121">
        <f t="shared" ref="D5:D7" si="0">(C5-B5)/B5*100</f>
        <v>5.5705515416154165</v>
      </c>
      <c r="F5" s="129" t="s">
        <v>37</v>
      </c>
      <c r="G5" s="176">
        <v>6600263</v>
      </c>
      <c r="H5" s="176">
        <v>8825901.4600000009</v>
      </c>
      <c r="I5" s="124">
        <f t="shared" ref="I5:I6" si="1">(H5-G5)/G5*100</f>
        <v>33.720451139598538</v>
      </c>
    </row>
    <row r="6" spans="1:11" ht="39" thickBot="1" x14ac:dyDescent="0.3">
      <c r="A6" s="126" t="s">
        <v>33</v>
      </c>
      <c r="B6" s="148">
        <v>10245694.92</v>
      </c>
      <c r="C6" s="148">
        <v>27683177.379999999</v>
      </c>
      <c r="D6" s="121">
        <f t="shared" si="0"/>
        <v>170.19326259618904</v>
      </c>
      <c r="F6" s="130" t="s">
        <v>38</v>
      </c>
      <c r="G6" s="176">
        <v>6413456.1500000004</v>
      </c>
      <c r="H6" s="176">
        <v>5109444.29</v>
      </c>
      <c r="I6" s="124">
        <f t="shared" si="1"/>
        <v>-20.332435889500864</v>
      </c>
    </row>
    <row r="7" spans="1:11" ht="51.75" customHeight="1" thickBot="1" x14ac:dyDescent="0.3">
      <c r="A7" s="126" t="s">
        <v>34</v>
      </c>
      <c r="B7" s="148">
        <v>28878798.989999998</v>
      </c>
      <c r="C7" s="148">
        <v>35737356.030000001</v>
      </c>
      <c r="D7" s="121">
        <f t="shared" si="0"/>
        <v>23.749453854971421</v>
      </c>
    </row>
    <row r="8" spans="1:11" ht="39" customHeight="1" thickBot="1" x14ac:dyDescent="0.3">
      <c r="A8" s="127" t="s">
        <v>35</v>
      </c>
      <c r="B8" s="230">
        <f>SUM(B4:B7)</f>
        <v>772312457.09000003</v>
      </c>
      <c r="C8" s="230">
        <f>SUM(C4:C7)</f>
        <v>845802913.66999996</v>
      </c>
      <c r="D8" s="123">
        <f>(C8-B8)/B8*100</f>
        <v>9.5156378620260753</v>
      </c>
      <c r="F8" s="100"/>
      <c r="G8" s="101"/>
      <c r="H8" s="102"/>
      <c r="I8" s="102"/>
    </row>
    <row r="9" spans="1:11" ht="38.25" customHeight="1" x14ac:dyDescent="0.25">
      <c r="B9" s="67"/>
      <c r="F9" s="100"/>
      <c r="G9" s="101"/>
      <c r="H9" s="102"/>
      <c r="I9" s="102"/>
    </row>
    <row r="10" spans="1:11" x14ac:dyDescent="0.25">
      <c r="G10" s="68"/>
      <c r="H10" s="69"/>
      <c r="I10" s="70"/>
      <c r="J10" s="42"/>
    </row>
    <row r="11" spans="1:11" x14ac:dyDescent="0.25">
      <c r="G11" s="68"/>
      <c r="H11" s="69"/>
      <c r="I11" s="70"/>
      <c r="J11" s="42"/>
    </row>
    <row r="12" spans="1:11" ht="15.75" x14ac:dyDescent="0.25">
      <c r="C12" s="4"/>
      <c r="G12" s="42"/>
      <c r="H12" s="42"/>
      <c r="I12" s="42"/>
      <c r="J12" s="42"/>
    </row>
  </sheetData>
  <mergeCells count="3">
    <mergeCell ref="A1:J1"/>
    <mergeCell ref="A2:D2"/>
    <mergeCell ref="F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workbookViewId="0">
      <selection activeCell="D10" sqref="D10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5" max="5" width="6.42578125" customWidth="1"/>
  </cols>
  <sheetData>
    <row r="1" spans="1:8" ht="16.5" thickBot="1" x14ac:dyDescent="0.3">
      <c r="A1" s="257" t="s">
        <v>222</v>
      </c>
      <c r="B1" s="257"/>
      <c r="C1" s="257"/>
      <c r="D1" s="257"/>
      <c r="E1" s="257"/>
      <c r="F1" s="257"/>
      <c r="G1" s="257"/>
      <c r="H1" s="257"/>
    </row>
    <row r="2" spans="1:8" x14ac:dyDescent="0.25">
      <c r="A2" s="258" t="s">
        <v>39</v>
      </c>
      <c r="B2" s="260" t="s">
        <v>230</v>
      </c>
      <c r="C2" s="260" t="s">
        <v>232</v>
      </c>
      <c r="D2" s="262" t="s">
        <v>31</v>
      </c>
      <c r="E2" s="6"/>
    </row>
    <row r="3" spans="1:8" ht="15.75" thickBot="1" x14ac:dyDescent="0.3">
      <c r="A3" s="259"/>
      <c r="B3" s="261"/>
      <c r="C3" s="261"/>
      <c r="D3" s="263"/>
      <c r="E3" s="6"/>
    </row>
    <row r="4" spans="1:8" ht="16.5" thickBot="1" x14ac:dyDescent="0.3">
      <c r="A4" s="133" t="s">
        <v>56</v>
      </c>
      <c r="B4" s="177">
        <v>335191754.17000002</v>
      </c>
      <c r="C4" s="177">
        <v>371829562.75999999</v>
      </c>
      <c r="D4" s="107">
        <f t="shared" ref="D4:D21" si="0">(C4-B4)/B4*100</f>
        <v>10.930402712537578</v>
      </c>
      <c r="E4" s="6"/>
    </row>
    <row r="5" spans="1:8" ht="16.5" thickBot="1" x14ac:dyDescent="0.3">
      <c r="A5" s="133" t="s">
        <v>40</v>
      </c>
      <c r="B5" s="177">
        <v>39862495.689999998</v>
      </c>
      <c r="C5" s="177">
        <v>43789726.829999998</v>
      </c>
      <c r="D5" s="107">
        <f t="shared" si="0"/>
        <v>9.8519449723896617</v>
      </c>
      <c r="E5" s="6"/>
    </row>
    <row r="6" spans="1:8" ht="16.5" thickBot="1" x14ac:dyDescent="0.3">
      <c r="A6" s="133" t="s">
        <v>41</v>
      </c>
      <c r="B6" s="177">
        <v>6075507.2199999997</v>
      </c>
      <c r="C6" s="177">
        <v>6938505.9900000002</v>
      </c>
      <c r="D6" s="107">
        <f t="shared" si="0"/>
        <v>14.204555088982357</v>
      </c>
      <c r="E6" s="6"/>
    </row>
    <row r="7" spans="1:8" ht="16.5" thickBot="1" x14ac:dyDescent="0.3">
      <c r="A7" s="134" t="s">
        <v>42</v>
      </c>
      <c r="B7" s="178">
        <v>40217488.200000003</v>
      </c>
      <c r="C7" s="178">
        <v>43035272.789999999</v>
      </c>
      <c r="D7" s="107">
        <f t="shared" si="0"/>
        <v>7.0063664244451651</v>
      </c>
      <c r="E7" s="6"/>
    </row>
    <row r="8" spans="1:8" ht="16.5" thickBot="1" x14ac:dyDescent="0.3">
      <c r="A8" s="133" t="s">
        <v>43</v>
      </c>
      <c r="B8" s="177">
        <v>20775501.73</v>
      </c>
      <c r="C8" s="177">
        <v>22735912.989999998</v>
      </c>
      <c r="D8" s="107">
        <f t="shared" si="0"/>
        <v>9.4361680669745152</v>
      </c>
      <c r="E8" s="6"/>
    </row>
    <row r="9" spans="1:8" ht="16.5" thickBot="1" x14ac:dyDescent="0.3">
      <c r="A9" s="133" t="s">
        <v>44</v>
      </c>
      <c r="B9" s="177">
        <v>14944787.4</v>
      </c>
      <c r="C9" s="177">
        <v>16242465.33</v>
      </c>
      <c r="D9" s="107">
        <f t="shared" si="0"/>
        <v>8.6831474765576093</v>
      </c>
      <c r="E9" s="6"/>
    </row>
    <row r="10" spans="1:8" ht="16.5" thickBot="1" x14ac:dyDescent="0.3">
      <c r="A10" s="133" t="s">
        <v>45</v>
      </c>
      <c r="B10" s="177">
        <v>27603756.809999999</v>
      </c>
      <c r="C10" s="177">
        <v>30512964.120000001</v>
      </c>
      <c r="D10" s="107">
        <f t="shared" si="0"/>
        <v>10.53917164255731</v>
      </c>
      <c r="E10" s="6"/>
    </row>
    <row r="11" spans="1:8" ht="16.5" thickBot="1" x14ac:dyDescent="0.3">
      <c r="A11" s="133" t="s">
        <v>46</v>
      </c>
      <c r="B11" s="177">
        <v>5030490.87</v>
      </c>
      <c r="C11" s="177">
        <v>5422974.71</v>
      </c>
      <c r="D11" s="107">
        <f t="shared" si="0"/>
        <v>7.8020982473227276</v>
      </c>
      <c r="E11" s="6"/>
    </row>
    <row r="12" spans="1:8" ht="16.5" thickBot="1" x14ac:dyDescent="0.3">
      <c r="A12" s="133" t="s">
        <v>47</v>
      </c>
      <c r="B12" s="177">
        <v>12249807.33</v>
      </c>
      <c r="C12" s="177">
        <v>13580088.9</v>
      </c>
      <c r="D12" s="107">
        <f t="shared" si="0"/>
        <v>10.859612189508619</v>
      </c>
      <c r="E12" s="6"/>
    </row>
    <row r="13" spans="1:8" ht="16.5" thickBot="1" x14ac:dyDescent="0.3">
      <c r="A13" s="133" t="s">
        <v>48</v>
      </c>
      <c r="B13" s="177">
        <v>32223658.890000001</v>
      </c>
      <c r="C13" s="177">
        <v>35117732.25</v>
      </c>
      <c r="D13" s="107">
        <f t="shared" si="0"/>
        <v>8.9812065410676247</v>
      </c>
      <c r="E13" s="6"/>
    </row>
    <row r="14" spans="1:8" ht="16.5" thickBot="1" x14ac:dyDescent="0.3">
      <c r="A14" s="133" t="s">
        <v>49</v>
      </c>
      <c r="B14" s="177">
        <v>16425002.68</v>
      </c>
      <c r="C14" s="177">
        <v>16660472.16</v>
      </c>
      <c r="D14" s="107">
        <f t="shared" si="0"/>
        <v>1.4336039061151644</v>
      </c>
      <c r="E14" s="6"/>
    </row>
    <row r="15" spans="1:8" ht="16.5" thickBot="1" x14ac:dyDescent="0.3">
      <c r="A15" s="133" t="s">
        <v>50</v>
      </c>
      <c r="B15" s="177">
        <v>12018394.890000001</v>
      </c>
      <c r="C15" s="177">
        <v>13462175.710000001</v>
      </c>
      <c r="D15" s="107">
        <f t="shared" si="0"/>
        <v>12.013091874700418</v>
      </c>
      <c r="E15" s="6"/>
    </row>
    <row r="16" spans="1:8" ht="16.5" thickBot="1" x14ac:dyDescent="0.3">
      <c r="A16" s="133" t="s">
        <v>51</v>
      </c>
      <c r="B16" s="177">
        <v>6624032.7400000002</v>
      </c>
      <c r="C16" s="177">
        <v>7471906.1100000003</v>
      </c>
      <c r="D16" s="107">
        <f t="shared" si="0"/>
        <v>12.799957416877142</v>
      </c>
      <c r="E16" s="6"/>
    </row>
    <row r="17" spans="1:5" ht="16.5" thickBot="1" x14ac:dyDescent="0.3">
      <c r="A17" s="134" t="s">
        <v>52</v>
      </c>
      <c r="B17" s="177">
        <v>116351765.93000001</v>
      </c>
      <c r="C17" s="177">
        <v>119524748.29000001</v>
      </c>
      <c r="D17" s="107">
        <f t="shared" si="0"/>
        <v>2.7270599072032486</v>
      </c>
      <c r="E17" s="6"/>
    </row>
    <row r="18" spans="1:5" ht="16.5" thickBot="1" x14ac:dyDescent="0.3">
      <c r="A18" s="133" t="s">
        <v>53</v>
      </c>
      <c r="B18" s="177">
        <v>29857013.670000002</v>
      </c>
      <c r="C18" s="177">
        <v>32069906.620000001</v>
      </c>
      <c r="D18" s="107">
        <f t="shared" si="0"/>
        <v>7.4116352507936512</v>
      </c>
      <c r="E18" s="6"/>
    </row>
    <row r="19" spans="1:5" ht="16.5" thickBot="1" x14ac:dyDescent="0.3">
      <c r="A19" s="133" t="s">
        <v>54</v>
      </c>
      <c r="B19" s="177">
        <v>32676332.16</v>
      </c>
      <c r="C19" s="177">
        <v>40623780.700000003</v>
      </c>
      <c r="D19" s="107">
        <f t="shared" si="0"/>
        <v>24.321727729676752</v>
      </c>
      <c r="E19" s="6"/>
    </row>
    <row r="20" spans="1:5" ht="16.5" thickBot="1" x14ac:dyDescent="0.3">
      <c r="A20" s="133" t="s">
        <v>55</v>
      </c>
      <c r="B20" s="177">
        <v>24184666.710000001</v>
      </c>
      <c r="C20" s="177">
        <v>26784717.41</v>
      </c>
      <c r="D20" s="107">
        <f t="shared" si="0"/>
        <v>10.750822953970737</v>
      </c>
      <c r="E20" s="6"/>
    </row>
    <row r="21" spans="1:5" ht="16.5" thickBot="1" x14ac:dyDescent="0.3">
      <c r="A21" s="57" t="s">
        <v>2</v>
      </c>
      <c r="B21" s="131">
        <f>SUM(B4:B20)</f>
        <v>772312457.08999991</v>
      </c>
      <c r="C21" s="131">
        <f>SUM(C4:C20)</f>
        <v>845802913.66999996</v>
      </c>
      <c r="D21" s="132">
        <f t="shared" si="0"/>
        <v>9.5156378620260913</v>
      </c>
      <c r="E21" s="6"/>
    </row>
  </sheetData>
  <mergeCells count="5">
    <mergeCell ref="A1:H1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workbookViewId="0">
      <selection activeCell="C12" sqref="C12"/>
    </sheetView>
  </sheetViews>
  <sheetFormatPr defaultRowHeight="15" x14ac:dyDescent="0.25"/>
  <cols>
    <col min="1" max="1" width="25.28515625" customWidth="1"/>
    <col min="2" max="2" width="15.140625" customWidth="1"/>
    <col min="3" max="3" width="16.7109375" customWidth="1"/>
    <col min="4" max="4" width="14.7109375" customWidth="1"/>
    <col min="5" max="5" width="13.85546875" customWidth="1"/>
    <col min="6" max="6" width="15.42578125" customWidth="1"/>
    <col min="7" max="7" width="18" customWidth="1"/>
    <col min="8" max="8" width="11.140625" customWidth="1"/>
    <col min="9" max="9" width="14.85546875" customWidth="1"/>
  </cols>
  <sheetData>
    <row r="1" spans="1:11" ht="16.5" thickBot="1" x14ac:dyDescent="0.3">
      <c r="A1" s="8" t="s">
        <v>233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thickBot="1" x14ac:dyDescent="0.3">
      <c r="A2" s="264" t="s">
        <v>57</v>
      </c>
      <c r="B2" s="266" t="s">
        <v>230</v>
      </c>
      <c r="C2" s="267"/>
      <c r="D2" s="267"/>
      <c r="E2" s="268"/>
      <c r="F2" s="266" t="s">
        <v>232</v>
      </c>
      <c r="G2" s="267"/>
      <c r="H2" s="267"/>
      <c r="I2" s="268"/>
    </row>
    <row r="3" spans="1:11" ht="42.75" thickBot="1" x14ac:dyDescent="0.3">
      <c r="A3" s="265"/>
      <c r="B3" s="51" t="s">
        <v>58</v>
      </c>
      <c r="C3" s="51" t="s">
        <v>29</v>
      </c>
      <c r="D3" s="52" t="s">
        <v>59</v>
      </c>
      <c r="E3" s="52" t="s">
        <v>220</v>
      </c>
      <c r="F3" s="51" t="s">
        <v>58</v>
      </c>
      <c r="G3" s="51" t="s">
        <v>29</v>
      </c>
      <c r="H3" s="52" t="s">
        <v>59</v>
      </c>
      <c r="I3" s="52" t="s">
        <v>219</v>
      </c>
    </row>
    <row r="4" spans="1:11" ht="16.5" thickBot="1" x14ac:dyDescent="0.3">
      <c r="A4" s="7" t="s">
        <v>60</v>
      </c>
      <c r="B4" s="179">
        <v>44716685.390000001</v>
      </c>
      <c r="C4" s="180">
        <v>335191754.17000002</v>
      </c>
      <c r="D4" s="244">
        <f t="shared" ref="D4:D21" si="0">(B4/C4)</f>
        <v>0.1334062811322051</v>
      </c>
      <c r="E4" s="245">
        <f>(B4/E23)</f>
        <v>6.855233081404262E-2</v>
      </c>
      <c r="F4" s="184">
        <f>[1]BRİFİNG!G7</f>
        <v>49554454.600000001</v>
      </c>
      <c r="G4" s="180">
        <f>[1]GİDER!C3</f>
        <v>371829562.75999999</v>
      </c>
      <c r="H4" s="244">
        <f t="shared" ref="H4:H20" si="1">(F4/G4)</f>
        <v>0.13327195995974445</v>
      </c>
      <c r="I4" s="245">
        <f>(F4/E24)</f>
        <v>0.14439406449507414</v>
      </c>
    </row>
    <row r="5" spans="1:11" ht="16.5" thickBot="1" x14ac:dyDescent="0.3">
      <c r="A5" s="7" t="s">
        <v>40</v>
      </c>
      <c r="B5" s="181">
        <v>4980162.2</v>
      </c>
      <c r="C5" s="180">
        <v>39862495.689999998</v>
      </c>
      <c r="D5" s="246">
        <f t="shared" si="0"/>
        <v>0.12493352746223904</v>
      </c>
      <c r="E5" s="247">
        <f>(B5/E23)</f>
        <v>7.6347726506208798E-3</v>
      </c>
      <c r="F5" s="184">
        <f>[1]BRİFİNG!G8</f>
        <v>5623848.7699999996</v>
      </c>
      <c r="G5" s="180">
        <f>[1]GİDER!C4</f>
        <v>43789726.829999998</v>
      </c>
      <c r="H5" s="244">
        <f t="shared" si="1"/>
        <v>0.12842849629623962</v>
      </c>
      <c r="I5" s="245">
        <f>(F5/E24)</f>
        <v>1.6387030965444697E-2</v>
      </c>
    </row>
    <row r="6" spans="1:11" ht="16.5" thickBot="1" x14ac:dyDescent="0.3">
      <c r="A6" s="7" t="s">
        <v>61</v>
      </c>
      <c r="B6" s="182">
        <v>2112916.46</v>
      </c>
      <c r="C6" s="180">
        <v>6075507.2199999997</v>
      </c>
      <c r="D6" s="246">
        <f t="shared" si="0"/>
        <v>0.34777614172599075</v>
      </c>
      <c r="E6" s="247">
        <f>(B6/E23)</f>
        <v>3.2391789973938373E-3</v>
      </c>
      <c r="F6" s="184">
        <f>[1]BRİFİNG!G9</f>
        <v>2826904.17</v>
      </c>
      <c r="G6" s="180">
        <f>[1]GİDER!C5</f>
        <v>6938505.9900000002</v>
      </c>
      <c r="H6" s="244">
        <f t="shared" si="1"/>
        <v>0.40742260280155784</v>
      </c>
      <c r="I6" s="245">
        <f>(F6/E24)</f>
        <v>8.237164273913208E-3</v>
      </c>
    </row>
    <row r="7" spans="1:11" ht="16.5" thickBot="1" x14ac:dyDescent="0.3">
      <c r="A7" s="135" t="s">
        <v>42</v>
      </c>
      <c r="B7" s="181">
        <v>4481563.0999999996</v>
      </c>
      <c r="C7" s="183">
        <v>40217488.200000003</v>
      </c>
      <c r="D7" s="246">
        <f t="shared" si="0"/>
        <v>0.11143319238917559</v>
      </c>
      <c r="E7" s="247">
        <f>(B7/E23)</f>
        <v>6.8704018089835962E-3</v>
      </c>
      <c r="F7" s="184">
        <f>[1]BRİFİNG!G10</f>
        <v>5026880.37</v>
      </c>
      <c r="G7" s="180">
        <f>[1]GİDER!C6</f>
        <v>43035272.789999999</v>
      </c>
      <c r="H7" s="244">
        <f t="shared" si="1"/>
        <v>0.11680837703829042</v>
      </c>
      <c r="I7" s="245">
        <f>(F7/E24)</f>
        <v>1.4647556798149126E-2</v>
      </c>
    </row>
    <row r="8" spans="1:11" ht="16.5" thickBot="1" x14ac:dyDescent="0.3">
      <c r="A8" s="7" t="s">
        <v>43</v>
      </c>
      <c r="B8" s="182">
        <v>25951218.390000001</v>
      </c>
      <c r="C8" s="180">
        <v>20775501.73</v>
      </c>
      <c r="D8" s="246">
        <f t="shared" si="0"/>
        <v>1.2491259526371015</v>
      </c>
      <c r="E8" s="247">
        <f>(B8/E23)</f>
        <v>3.9784176590525834E-2</v>
      </c>
      <c r="F8" s="184">
        <f>[1]BRİFİNG!G11</f>
        <v>15031290.49</v>
      </c>
      <c r="G8" s="180">
        <f>[1]GİDER!C7</f>
        <v>22735912.989999998</v>
      </c>
      <c r="H8" s="244">
        <f t="shared" si="1"/>
        <v>0.66112544046994093</v>
      </c>
      <c r="I8" s="245">
        <f>(F8/E24)</f>
        <v>4.3798870272648602E-2</v>
      </c>
    </row>
    <row r="9" spans="1:11" ht="16.5" thickBot="1" x14ac:dyDescent="0.3">
      <c r="A9" s="7" t="s">
        <v>44</v>
      </c>
      <c r="B9" s="182">
        <v>11269261.16</v>
      </c>
      <c r="C9" s="180">
        <v>14944787.4</v>
      </c>
      <c r="D9" s="246">
        <f>(B9/C9)</f>
        <v>0.754059650256383</v>
      </c>
      <c r="E9" s="247">
        <f>(B9/E23)</f>
        <v>1.727619371454852E-2</v>
      </c>
      <c r="F9" s="184">
        <f>[1]BRİFİNG!G12</f>
        <v>13129538.040000001</v>
      </c>
      <c r="G9" s="180">
        <f>[1]GİDER!C8</f>
        <v>16242465.33</v>
      </c>
      <c r="H9" s="244">
        <f t="shared" si="1"/>
        <v>0.80834637927467878</v>
      </c>
      <c r="I9" s="245">
        <f>(F9/E24)</f>
        <v>3.8257455920790003E-2</v>
      </c>
    </row>
    <row r="10" spans="1:11" ht="16.5" thickBot="1" x14ac:dyDescent="0.3">
      <c r="A10" s="7" t="s">
        <v>45</v>
      </c>
      <c r="B10" s="181">
        <v>2525072.9700000002</v>
      </c>
      <c r="C10" s="180">
        <v>27603756.809999999</v>
      </c>
      <c r="D10" s="246">
        <f>(B10/C10)</f>
        <v>9.1475699752768549E-2</v>
      </c>
      <c r="E10" s="247">
        <f>(B10/E23)</f>
        <v>3.8710301548367317E-3</v>
      </c>
      <c r="F10" s="184">
        <f>[1]BRİFİNG!G13</f>
        <v>3268625.39</v>
      </c>
      <c r="G10" s="180">
        <f>[1]GİDER!C9</f>
        <v>30512964.120000001</v>
      </c>
      <c r="H10" s="244">
        <f t="shared" si="1"/>
        <v>0.10712251281603775</v>
      </c>
      <c r="I10" s="245">
        <f>(F10/E24)</f>
        <v>9.5242720192080747E-3</v>
      </c>
    </row>
    <row r="11" spans="1:11" ht="16.5" thickBot="1" x14ac:dyDescent="0.3">
      <c r="A11" s="7" t="s">
        <v>46</v>
      </c>
      <c r="B11" s="182">
        <v>1779493.09</v>
      </c>
      <c r="C11" s="180">
        <v>5030490.87</v>
      </c>
      <c r="D11" s="246">
        <f t="shared" ref="D11:D20" si="2">(B11/C11)</f>
        <v>0.35374144114091199</v>
      </c>
      <c r="E11" s="247">
        <f>(B11/E23)</f>
        <v>2.7280286524605244E-3</v>
      </c>
      <c r="F11" s="184">
        <f>[1]BRİFİNG!G14</f>
        <v>1770321.26</v>
      </c>
      <c r="G11" s="180">
        <f>[1]GİDER!C10</f>
        <v>5422974.71</v>
      </c>
      <c r="H11" s="244">
        <f t="shared" si="1"/>
        <v>0.32644837099009816</v>
      </c>
      <c r="I11" s="245">
        <f>(F11/E24)</f>
        <v>5.1584440643493816E-3</v>
      </c>
    </row>
    <row r="12" spans="1:11" ht="16.5" thickBot="1" x14ac:dyDescent="0.3">
      <c r="A12" s="7" t="s">
        <v>47</v>
      </c>
      <c r="B12" s="182">
        <v>9178752.9600000009</v>
      </c>
      <c r="C12" s="180">
        <v>12249807.33</v>
      </c>
      <c r="D12" s="246">
        <f t="shared" si="2"/>
        <v>0.74929774099557211</v>
      </c>
      <c r="E12" s="247">
        <f>(B12/E23)</f>
        <v>1.4071367407634525E-2</v>
      </c>
      <c r="F12" s="184">
        <f>[1]BRİFİNG!G15</f>
        <v>11599405.5</v>
      </c>
      <c r="G12" s="180">
        <f>[1]GİDER!C11</f>
        <v>13580088.9</v>
      </c>
      <c r="H12" s="244">
        <f t="shared" si="1"/>
        <v>0.85414797984128066</v>
      </c>
      <c r="I12" s="245">
        <f>(F12/E24)</f>
        <v>3.3798884871018592E-2</v>
      </c>
    </row>
    <row r="13" spans="1:11" ht="16.5" thickBot="1" x14ac:dyDescent="0.3">
      <c r="A13" s="7" t="s">
        <v>48</v>
      </c>
      <c r="B13" s="181">
        <v>5197474.67</v>
      </c>
      <c r="C13" s="180">
        <v>32223658.890000001</v>
      </c>
      <c r="D13" s="246">
        <f t="shared" si="2"/>
        <v>0.16129374655256598</v>
      </c>
      <c r="E13" s="247">
        <f>(B13/E23)</f>
        <v>7.9679206959987741E-3</v>
      </c>
      <c r="F13" s="184">
        <f>[1]BRİFİNG!G16</f>
        <v>5324160.1900000004</v>
      </c>
      <c r="G13" s="180">
        <f>[1]GİDER!C12</f>
        <v>35117732.25</v>
      </c>
      <c r="H13" s="244">
        <f t="shared" si="1"/>
        <v>0.15160888385667332</v>
      </c>
      <c r="I13" s="245">
        <f>(F13/E24)</f>
        <v>1.5513784503582576E-2</v>
      </c>
    </row>
    <row r="14" spans="1:11" ht="16.5" thickBot="1" x14ac:dyDescent="0.3">
      <c r="A14" s="7" t="s">
        <v>49</v>
      </c>
      <c r="B14" s="182">
        <v>10714461.310000001</v>
      </c>
      <c r="C14" s="180">
        <v>16425002.68</v>
      </c>
      <c r="D14" s="246">
        <f t="shared" si="2"/>
        <v>0.65232630513031986</v>
      </c>
      <c r="E14" s="247">
        <f>(B14/E23)</f>
        <v>1.6425665046757628E-2</v>
      </c>
      <c r="F14" s="184">
        <f>[1]BRİFİNG!G17</f>
        <v>11070401.99</v>
      </c>
      <c r="G14" s="180">
        <f>[1]GİDER!C13</f>
        <v>16660472.16</v>
      </c>
      <c r="H14" s="244">
        <f t="shared" si="1"/>
        <v>0.66447108363344243</v>
      </c>
      <c r="I14" s="245">
        <f>(F14/E24)</f>
        <v>3.2257449947405072E-2</v>
      </c>
    </row>
    <row r="15" spans="1:11" ht="16.5" thickBot="1" x14ac:dyDescent="0.3">
      <c r="A15" s="7" t="s">
        <v>211</v>
      </c>
      <c r="B15" s="181">
        <v>1062030.1000000001</v>
      </c>
      <c r="C15" s="180">
        <v>12018394.890000001</v>
      </c>
      <c r="D15" s="246">
        <f t="shared" si="2"/>
        <v>8.8367049819911517E-2</v>
      </c>
      <c r="E15" s="247">
        <f>(B15/E23)</f>
        <v>1.6281313812662886E-3</v>
      </c>
      <c r="F15" s="184">
        <f>[1]BRİFİNG!G18</f>
        <v>1162509.19</v>
      </c>
      <c r="G15" s="180">
        <f>[1]GİDER!C14</f>
        <v>13462175.710000001</v>
      </c>
      <c r="H15" s="244">
        <f t="shared" si="1"/>
        <v>8.6353737690146357E-2</v>
      </c>
      <c r="I15" s="245">
        <f>(F15/E24)</f>
        <v>3.3873731092779777E-3</v>
      </c>
    </row>
    <row r="16" spans="1:11" ht="16.5" thickBot="1" x14ac:dyDescent="0.3">
      <c r="A16" s="7" t="s">
        <v>51</v>
      </c>
      <c r="B16" s="181">
        <v>473366.45</v>
      </c>
      <c r="C16" s="180">
        <v>6624032.7400000002</v>
      </c>
      <c r="D16" s="246">
        <f t="shared" si="2"/>
        <v>7.1461973178592708E-2</v>
      </c>
      <c r="E16" s="247">
        <f>(B16/E23)</f>
        <v>7.2568825693699224E-4</v>
      </c>
      <c r="F16" s="184">
        <f>[1]BRİFİNG!G19</f>
        <v>568955.36</v>
      </c>
      <c r="G16" s="180">
        <f>[1]GİDER!C15</f>
        <v>7471906.1100000003</v>
      </c>
      <c r="H16" s="244">
        <f t="shared" si="1"/>
        <v>7.6145946111199195E-2</v>
      </c>
      <c r="I16" s="245">
        <f>(F16/E24)</f>
        <v>1.6578484741643818E-3</v>
      </c>
    </row>
    <row r="17" spans="1:9" ht="16.5" thickBot="1" x14ac:dyDescent="0.3">
      <c r="A17" s="135" t="s">
        <v>52</v>
      </c>
      <c r="B17" s="181">
        <v>8152181.5</v>
      </c>
      <c r="C17" s="180">
        <v>116351765.93000001</v>
      </c>
      <c r="D17" s="246">
        <f t="shared" si="2"/>
        <v>7.0064957199743289E-2</v>
      </c>
      <c r="E17" s="247">
        <f>(B17/E23)</f>
        <v>1.24975954315499E-2</v>
      </c>
      <c r="F17" s="184">
        <f>[1]BRİFİNG!G20</f>
        <v>8593512.8300000001</v>
      </c>
      <c r="G17" s="180">
        <f>[1]GİDER!C16</f>
        <v>119524748.29000001</v>
      </c>
      <c r="H17" s="244">
        <f t="shared" si="1"/>
        <v>7.1897351410017338E-2</v>
      </c>
      <c r="I17" s="245">
        <f>(F17/E24)</f>
        <v>2.5040175617516879E-2</v>
      </c>
    </row>
    <row r="18" spans="1:9" ht="16.5" thickBot="1" x14ac:dyDescent="0.3">
      <c r="A18" s="7" t="s">
        <v>53</v>
      </c>
      <c r="B18" s="181">
        <v>2231657.33</v>
      </c>
      <c r="C18" s="180">
        <v>29857013.670000002</v>
      </c>
      <c r="D18" s="246">
        <f t="shared" si="2"/>
        <v>7.4744827284663931E-2</v>
      </c>
      <c r="E18" s="247">
        <f>(B18/E23)</f>
        <v>3.4212131381266288E-3</v>
      </c>
      <c r="F18" s="184">
        <f>[1]BRİFİNG!G21</f>
        <v>2448864.9700000002</v>
      </c>
      <c r="G18" s="180">
        <f>[1]GİDER!C17</f>
        <v>32069906.620000001</v>
      </c>
      <c r="H18" s="244">
        <f t="shared" si="1"/>
        <v>7.6360215170467496E-2</v>
      </c>
      <c r="I18" s="245">
        <f>(F18/E24)</f>
        <v>7.1356161473706912E-3</v>
      </c>
    </row>
    <row r="19" spans="1:9" ht="16.5" thickBot="1" x14ac:dyDescent="0.3">
      <c r="A19" s="7" t="s">
        <v>54</v>
      </c>
      <c r="B19" s="181">
        <v>2366814.23</v>
      </c>
      <c r="C19" s="180">
        <v>32676332.16</v>
      </c>
      <c r="D19" s="248">
        <f t="shared" si="2"/>
        <v>7.2432065459821796E-2</v>
      </c>
      <c r="E19" s="249">
        <f>(B19/E23)</f>
        <v>3.6284136593591905E-3</v>
      </c>
      <c r="F19" s="243">
        <v>2774375.31</v>
      </c>
      <c r="G19" s="243">
        <v>40623780.700000003</v>
      </c>
      <c r="H19" s="244">
        <f t="shared" si="1"/>
        <v>6.8294365078629918E-2</v>
      </c>
      <c r="I19" s="245">
        <f>(F19/E24)</f>
        <v>8.0841032492300156E-3</v>
      </c>
    </row>
    <row r="20" spans="1:9" ht="16.5" thickBot="1" x14ac:dyDescent="0.3">
      <c r="A20" s="7" t="s">
        <v>55</v>
      </c>
      <c r="B20" s="181">
        <v>25019069.420000002</v>
      </c>
      <c r="C20" s="180">
        <v>24184666.710000001</v>
      </c>
      <c r="D20" s="250">
        <f t="shared" si="2"/>
        <v>1.0345013110995236</v>
      </c>
      <c r="E20" s="251">
        <f>(B20/E23)</f>
        <v>3.8355157780162505E-2</v>
      </c>
      <c r="F20" s="243">
        <v>22946030.039999999</v>
      </c>
      <c r="G20" s="243">
        <v>26784717.41</v>
      </c>
      <c r="H20" s="244">
        <f t="shared" si="1"/>
        <v>0.85668367109347077</v>
      </c>
      <c r="I20" s="245">
        <f>(F20/E24)</f>
        <v>6.6861204875447638E-2</v>
      </c>
    </row>
    <row r="21" spans="1:9" ht="16.5" thickBot="1" x14ac:dyDescent="0.3">
      <c r="A21" s="85" t="s">
        <v>2</v>
      </c>
      <c r="B21" s="156">
        <f>SUM(B4:B20)</f>
        <v>162212180.73000002</v>
      </c>
      <c r="C21" s="156">
        <f>SUM(C4:C20)</f>
        <v>772312457.08999991</v>
      </c>
      <c r="D21" s="157">
        <f t="shared" si="0"/>
        <v>0.21003439636491186</v>
      </c>
      <c r="E21" s="158">
        <f>(B21/E23)</f>
        <v>0.248677266181205</v>
      </c>
      <c r="F21" s="229">
        <f>SUM(F4:F20)</f>
        <v>162720078.47</v>
      </c>
      <c r="G21" s="229">
        <f>SUM(G4:G20)</f>
        <v>845802913.66999996</v>
      </c>
      <c r="H21" s="185">
        <f t="shared" ref="H21" si="3">(F21/G21)</f>
        <v>0.19238533686759934</v>
      </c>
      <c r="I21" s="186">
        <f>(F21/E24)</f>
        <v>0.47414129960459106</v>
      </c>
    </row>
    <row r="23" spans="1:9" ht="15.75" thickBot="1" x14ac:dyDescent="0.3">
      <c r="A23" s="269" t="s">
        <v>234</v>
      </c>
      <c r="B23" s="269"/>
      <c r="C23" s="269"/>
      <c r="D23" s="269"/>
      <c r="E23" s="187">
        <v>652300000</v>
      </c>
      <c r="F23" s="67"/>
    </row>
    <row r="24" spans="1:9" ht="15.75" thickBot="1" x14ac:dyDescent="0.3">
      <c r="A24" s="269" t="s">
        <v>235</v>
      </c>
      <c r="B24" s="269"/>
      <c r="C24" s="269"/>
      <c r="D24" s="269"/>
      <c r="E24" s="187">
        <v>343189000</v>
      </c>
    </row>
  </sheetData>
  <mergeCells count="5">
    <mergeCell ref="A2:A3"/>
    <mergeCell ref="B2:E2"/>
    <mergeCell ref="F2:I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D27" sqref="D27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 thickBot="1" x14ac:dyDescent="0.3">
      <c r="A2" s="66"/>
      <c r="B2" s="270" t="s">
        <v>64</v>
      </c>
      <c r="C2" s="271"/>
      <c r="D2" s="272"/>
      <c r="E2" s="273" t="s">
        <v>65</v>
      </c>
      <c r="F2" s="274"/>
      <c r="G2" s="275"/>
    </row>
    <row r="3" spans="1:11" ht="15.75" x14ac:dyDescent="0.25">
      <c r="A3" s="81" t="s">
        <v>63</v>
      </c>
      <c r="B3" s="260" t="s">
        <v>230</v>
      </c>
      <c r="C3" s="260" t="s">
        <v>232</v>
      </c>
      <c r="D3" s="82" t="s">
        <v>66</v>
      </c>
      <c r="E3" s="260" t="s">
        <v>230</v>
      </c>
      <c r="F3" s="82" t="s">
        <v>236</v>
      </c>
      <c r="G3" s="82" t="s">
        <v>66</v>
      </c>
    </row>
    <row r="4" spans="1:11" ht="16.5" thickBot="1" x14ac:dyDescent="0.3">
      <c r="A4" s="83"/>
      <c r="B4" s="276"/>
      <c r="C4" s="276"/>
      <c r="D4" s="84" t="s">
        <v>67</v>
      </c>
      <c r="E4" s="276"/>
      <c r="F4" s="84">
        <v>2017</v>
      </c>
      <c r="G4" s="84" t="s">
        <v>67</v>
      </c>
    </row>
    <row r="5" spans="1:11" ht="16.5" thickBot="1" x14ac:dyDescent="0.3">
      <c r="A5" s="7" t="s">
        <v>68</v>
      </c>
      <c r="B5" s="150">
        <v>9749</v>
      </c>
      <c r="C5" s="150">
        <v>8885</v>
      </c>
      <c r="D5" s="110">
        <f t="shared" ref="D5:D22" si="0">(C5-B5)/B5*100</f>
        <v>-8.8624474305056928</v>
      </c>
      <c r="E5" s="150">
        <v>31735</v>
      </c>
      <c r="F5" s="150">
        <v>33283</v>
      </c>
      <c r="G5" s="110">
        <f t="shared" ref="G5:G22" si="1">(F5-E5)/E5*100</f>
        <v>4.8778950685363167</v>
      </c>
    </row>
    <row r="6" spans="1:11" ht="16.5" thickBot="1" x14ac:dyDescent="0.3">
      <c r="A6" s="7" t="s">
        <v>40</v>
      </c>
      <c r="B6" s="151">
        <v>1601</v>
      </c>
      <c r="C6" s="151">
        <v>1613</v>
      </c>
      <c r="D6" s="110">
        <f t="shared" si="0"/>
        <v>0.74953154278575895</v>
      </c>
      <c r="E6" s="151">
        <v>9838</v>
      </c>
      <c r="F6" s="151">
        <v>10401</v>
      </c>
      <c r="G6" s="110">
        <f t="shared" si="1"/>
        <v>5.7227078674527343</v>
      </c>
    </row>
    <row r="7" spans="1:11" ht="16.5" thickBot="1" x14ac:dyDescent="0.3">
      <c r="A7" s="7" t="s">
        <v>41</v>
      </c>
      <c r="B7" s="150">
        <v>277</v>
      </c>
      <c r="C7" s="150">
        <v>280</v>
      </c>
      <c r="D7" s="110">
        <f t="shared" si="0"/>
        <v>1.0830324909747291</v>
      </c>
      <c r="E7" s="150">
        <v>3476</v>
      </c>
      <c r="F7" s="150">
        <v>3642</v>
      </c>
      <c r="G7" s="110">
        <f t="shared" si="1"/>
        <v>4.7756041426927505</v>
      </c>
    </row>
    <row r="8" spans="1:11" ht="16.5" thickBot="1" x14ac:dyDescent="0.3">
      <c r="A8" s="7" t="s">
        <v>42</v>
      </c>
      <c r="B8" s="152">
        <v>1590</v>
      </c>
      <c r="C8" s="152">
        <v>1620</v>
      </c>
      <c r="D8" s="110">
        <f t="shared" si="0"/>
        <v>1.8867924528301887</v>
      </c>
      <c r="E8" s="152">
        <v>9825</v>
      </c>
      <c r="F8" s="152">
        <v>9990</v>
      </c>
      <c r="G8" s="110">
        <f t="shared" si="1"/>
        <v>1.6793893129770994</v>
      </c>
    </row>
    <row r="9" spans="1:11" ht="16.5" thickBot="1" x14ac:dyDescent="0.3">
      <c r="A9" s="7" t="s">
        <v>43</v>
      </c>
      <c r="B9" s="151">
        <v>732</v>
      </c>
      <c r="C9" s="151">
        <v>710</v>
      </c>
      <c r="D9" s="110">
        <f t="shared" si="0"/>
        <v>-3.0054644808743167</v>
      </c>
      <c r="E9" s="151">
        <v>13488</v>
      </c>
      <c r="F9" s="151">
        <v>8231</v>
      </c>
      <c r="G9" s="110">
        <f t="shared" si="1"/>
        <v>-38.975385527876632</v>
      </c>
    </row>
    <row r="10" spans="1:11" ht="16.5" thickBot="1" x14ac:dyDescent="0.3">
      <c r="A10" s="7" t="s">
        <v>44</v>
      </c>
      <c r="B10" s="153">
        <v>525</v>
      </c>
      <c r="C10" s="153">
        <v>670</v>
      </c>
      <c r="D10" s="110">
        <f t="shared" si="0"/>
        <v>27.61904761904762</v>
      </c>
      <c r="E10" s="153">
        <v>7303</v>
      </c>
      <c r="F10" s="153">
        <v>7710</v>
      </c>
      <c r="G10" s="110">
        <f t="shared" si="1"/>
        <v>5.5730521703409561</v>
      </c>
    </row>
    <row r="11" spans="1:11" ht="16.5" thickBot="1" x14ac:dyDescent="0.3">
      <c r="A11" s="7" t="s">
        <v>45</v>
      </c>
      <c r="B11" s="153">
        <v>967</v>
      </c>
      <c r="C11" s="153">
        <v>955</v>
      </c>
      <c r="D11" s="110">
        <f t="shared" si="0"/>
        <v>-1.2409513960703205</v>
      </c>
      <c r="E11" s="153">
        <v>5552</v>
      </c>
      <c r="F11" s="153">
        <v>6197</v>
      </c>
      <c r="G11" s="110">
        <f t="shared" si="1"/>
        <v>11.61743515850144</v>
      </c>
    </row>
    <row r="12" spans="1:11" ht="16.5" thickBot="1" x14ac:dyDescent="0.3">
      <c r="A12" s="7" t="s">
        <v>46</v>
      </c>
      <c r="B12" s="151">
        <v>180</v>
      </c>
      <c r="C12" s="151">
        <v>174</v>
      </c>
      <c r="D12" s="110">
        <f t="shared" si="0"/>
        <v>-3.3333333333333335</v>
      </c>
      <c r="E12" s="151">
        <v>3048</v>
      </c>
      <c r="F12" s="151">
        <v>3419</v>
      </c>
      <c r="G12" s="110">
        <f t="shared" si="1"/>
        <v>12.171916010498688</v>
      </c>
    </row>
    <row r="13" spans="1:11" ht="16.5" thickBot="1" x14ac:dyDescent="0.3">
      <c r="A13" s="7" t="s">
        <v>47</v>
      </c>
      <c r="B13" s="153">
        <v>419</v>
      </c>
      <c r="C13" s="153">
        <v>453</v>
      </c>
      <c r="D13" s="110">
        <f t="shared" si="0"/>
        <v>8.1145584725536999</v>
      </c>
      <c r="E13" s="154">
        <v>8975</v>
      </c>
      <c r="F13" s="154">
        <v>9561</v>
      </c>
      <c r="G13" s="110">
        <f t="shared" si="1"/>
        <v>6.5292479108635098</v>
      </c>
    </row>
    <row r="14" spans="1:11" ht="16.5" thickBot="1" x14ac:dyDescent="0.3">
      <c r="A14" s="7" t="s">
        <v>48</v>
      </c>
      <c r="B14" s="150">
        <v>1142</v>
      </c>
      <c r="C14" s="150">
        <v>1128</v>
      </c>
      <c r="D14" s="110">
        <f t="shared" si="0"/>
        <v>-1.2259194395796849</v>
      </c>
      <c r="E14" s="150">
        <v>10951</v>
      </c>
      <c r="F14" s="150">
        <v>11703</v>
      </c>
      <c r="G14" s="110">
        <f t="shared" si="1"/>
        <v>6.866952789699571</v>
      </c>
    </row>
    <row r="15" spans="1:11" ht="16.5" thickBot="1" x14ac:dyDescent="0.3">
      <c r="A15" s="7" t="s">
        <v>49</v>
      </c>
      <c r="B15" s="151">
        <v>563</v>
      </c>
      <c r="C15" s="151">
        <v>549</v>
      </c>
      <c r="D15" s="110">
        <f t="shared" si="0"/>
        <v>-2.4866785079928952</v>
      </c>
      <c r="E15" s="151">
        <v>8154</v>
      </c>
      <c r="F15" s="151">
        <v>8068</v>
      </c>
      <c r="G15" s="110">
        <f t="shared" si="1"/>
        <v>-1.0546970811871474</v>
      </c>
    </row>
    <row r="16" spans="1:11" ht="16.5" thickBot="1" x14ac:dyDescent="0.3">
      <c r="A16" s="7" t="s">
        <v>50</v>
      </c>
      <c r="B16" s="153">
        <v>422</v>
      </c>
      <c r="C16" s="153">
        <v>447</v>
      </c>
      <c r="D16" s="110">
        <f t="shared" si="0"/>
        <v>5.9241706161137442</v>
      </c>
      <c r="E16" s="154">
        <v>4444</v>
      </c>
      <c r="F16" s="154">
        <v>5119</v>
      </c>
      <c r="G16" s="110">
        <f t="shared" si="1"/>
        <v>15.189018901890188</v>
      </c>
    </row>
    <row r="17" spans="1:7" ht="16.5" thickBot="1" x14ac:dyDescent="0.3">
      <c r="A17" s="7" t="s">
        <v>51</v>
      </c>
      <c r="B17" s="150">
        <v>280</v>
      </c>
      <c r="C17" s="150">
        <v>298</v>
      </c>
      <c r="D17" s="110">
        <f t="shared" si="0"/>
        <v>6.4285714285714279</v>
      </c>
      <c r="E17" s="150">
        <v>2259</v>
      </c>
      <c r="F17" s="150">
        <v>2321</v>
      </c>
      <c r="G17" s="110">
        <f t="shared" si="1"/>
        <v>2.7445772465692784</v>
      </c>
    </row>
    <row r="18" spans="1:7" ht="16.5" thickBot="1" x14ac:dyDescent="0.3">
      <c r="A18" s="7" t="s">
        <v>52</v>
      </c>
      <c r="B18" s="150">
        <v>4451</v>
      </c>
      <c r="C18" s="150">
        <v>4290</v>
      </c>
      <c r="D18" s="110">
        <f t="shared" si="0"/>
        <v>-3.6171646820939118</v>
      </c>
      <c r="E18" s="150">
        <v>12596</v>
      </c>
      <c r="F18" s="150">
        <v>12197</v>
      </c>
      <c r="G18" s="110">
        <f t="shared" si="1"/>
        <v>-3.1676722769133061</v>
      </c>
    </row>
    <row r="19" spans="1:7" ht="16.5" thickBot="1" x14ac:dyDescent="0.3">
      <c r="A19" s="7" t="s">
        <v>53</v>
      </c>
      <c r="B19" s="153">
        <v>1328</v>
      </c>
      <c r="C19" s="153">
        <v>1239</v>
      </c>
      <c r="D19" s="110">
        <f t="shared" si="0"/>
        <v>-6.7018072289156629</v>
      </c>
      <c r="E19" s="153">
        <v>6321</v>
      </c>
      <c r="F19" s="153">
        <v>5861</v>
      </c>
      <c r="G19" s="110">
        <f t="shared" si="1"/>
        <v>-7.2773295364657482</v>
      </c>
    </row>
    <row r="20" spans="1:7" ht="16.5" thickBot="1" x14ac:dyDescent="0.3">
      <c r="A20" s="7" t="s">
        <v>54</v>
      </c>
      <c r="B20" s="154">
        <v>1180</v>
      </c>
      <c r="C20" s="154">
        <v>1380</v>
      </c>
      <c r="D20" s="110">
        <f t="shared" si="0"/>
        <v>16.949152542372879</v>
      </c>
      <c r="E20" s="154">
        <v>6069</v>
      </c>
      <c r="F20" s="154">
        <v>6771</v>
      </c>
      <c r="G20" s="110">
        <f t="shared" si="1"/>
        <v>11.566979733069699</v>
      </c>
    </row>
    <row r="21" spans="1:7" ht="16.5" thickBot="1" x14ac:dyDescent="0.3">
      <c r="A21" s="7" t="s">
        <v>55</v>
      </c>
      <c r="B21" s="153">
        <v>894</v>
      </c>
      <c r="C21" s="153">
        <v>932</v>
      </c>
      <c r="D21" s="159">
        <f t="shared" si="0"/>
        <v>4.2505592841163313</v>
      </c>
      <c r="E21" s="153">
        <v>5579</v>
      </c>
      <c r="F21" s="153">
        <v>5975</v>
      </c>
      <c r="G21" s="159">
        <f t="shared" si="1"/>
        <v>7.0980462448467465</v>
      </c>
    </row>
    <row r="22" spans="1:7" ht="16.5" thickBot="1" x14ac:dyDescent="0.3">
      <c r="A22" s="60" t="s">
        <v>2</v>
      </c>
      <c r="B22" s="94">
        <f>SUM(B5:B21)</f>
        <v>26300</v>
      </c>
      <c r="C22" s="94">
        <f>SUM(C5:C21)</f>
        <v>25623</v>
      </c>
      <c r="D22" s="108">
        <f t="shared" si="0"/>
        <v>-2.5741444866920151</v>
      </c>
      <c r="E22" s="94">
        <f>SUM(E5:E21)</f>
        <v>149613</v>
      </c>
      <c r="F22" s="94">
        <f>SUM(F5:F21)</f>
        <v>150449</v>
      </c>
      <c r="G22" s="108">
        <f t="shared" si="1"/>
        <v>0.55877497276306198</v>
      </c>
    </row>
    <row r="23" spans="1:7" x14ac:dyDescent="0.25">
      <c r="F23" s="86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22" formula="1"/>
    <ignoredError sqref="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I12" sqref="I12"/>
    </sheetView>
  </sheetViews>
  <sheetFormatPr defaultRowHeight="15" x14ac:dyDescent="0.25"/>
  <cols>
    <col min="1" max="1" width="13" customWidth="1"/>
    <col min="2" max="2" width="10.5703125" customWidth="1"/>
    <col min="3" max="3" width="14" customWidth="1"/>
    <col min="4" max="4" width="13.85546875" customWidth="1"/>
    <col min="5" max="5" width="9.7109375" customWidth="1"/>
    <col min="7" max="7" width="14" customWidth="1"/>
    <col min="8" max="8" width="13.7109375" customWidth="1"/>
    <col min="9" max="9" width="14.85546875" customWidth="1"/>
    <col min="10" max="10" width="13" customWidth="1"/>
    <col min="11" max="11" width="13.85546875" customWidth="1"/>
    <col min="12" max="12" width="14" customWidth="1"/>
  </cols>
  <sheetData>
    <row r="1" spans="1:12" ht="16.5" thickBot="1" x14ac:dyDescent="0.3">
      <c r="A1" s="252" t="s">
        <v>69</v>
      </c>
      <c r="B1" s="252"/>
      <c r="C1" s="252"/>
      <c r="D1" s="252"/>
      <c r="E1" s="252"/>
      <c r="F1" s="252"/>
      <c r="G1" s="252"/>
      <c r="H1" s="252"/>
      <c r="I1" s="252"/>
    </row>
    <row r="2" spans="1:12" ht="16.5" thickBot="1" x14ac:dyDescent="0.3">
      <c r="A2" s="280" t="s">
        <v>70</v>
      </c>
      <c r="B2" s="280"/>
      <c r="C2" s="282" t="s">
        <v>71</v>
      </c>
      <c r="D2" s="283"/>
      <c r="E2" s="284"/>
      <c r="F2" s="188"/>
      <c r="G2" s="282" t="s">
        <v>72</v>
      </c>
      <c r="H2" s="283"/>
      <c r="I2" s="283"/>
      <c r="J2" s="283"/>
      <c r="K2" s="283"/>
      <c r="L2" s="284"/>
    </row>
    <row r="3" spans="1:12" ht="16.5" thickBot="1" x14ac:dyDescent="0.3">
      <c r="A3" s="281"/>
      <c r="B3" s="281"/>
      <c r="C3" s="280" t="s">
        <v>73</v>
      </c>
      <c r="D3" s="280" t="s">
        <v>74</v>
      </c>
      <c r="E3" s="104" t="s">
        <v>75</v>
      </c>
      <c r="F3" s="189"/>
      <c r="G3" s="75" t="s">
        <v>76</v>
      </c>
      <c r="H3" s="75" t="s">
        <v>77</v>
      </c>
      <c r="I3" s="75" t="s">
        <v>78</v>
      </c>
      <c r="J3" s="75" t="s">
        <v>79</v>
      </c>
      <c r="K3" s="75" t="s">
        <v>80</v>
      </c>
      <c r="L3" s="286" t="s">
        <v>2</v>
      </c>
    </row>
    <row r="4" spans="1:12" ht="16.5" thickBot="1" x14ac:dyDescent="0.3">
      <c r="A4" s="281" t="s">
        <v>81</v>
      </c>
      <c r="B4" s="75" t="s">
        <v>82</v>
      </c>
      <c r="C4" s="281"/>
      <c r="D4" s="281"/>
      <c r="E4" s="80" t="s">
        <v>83</v>
      </c>
      <c r="F4" s="189"/>
      <c r="G4" s="75" t="s">
        <v>84</v>
      </c>
      <c r="H4" s="75" t="s">
        <v>85</v>
      </c>
      <c r="I4" s="75" t="s">
        <v>86</v>
      </c>
      <c r="J4" s="75" t="s">
        <v>87</v>
      </c>
      <c r="K4" s="75" t="s">
        <v>87</v>
      </c>
      <c r="L4" s="287"/>
    </row>
    <row r="5" spans="1:12" ht="16.5" thickBot="1" x14ac:dyDescent="0.3">
      <c r="A5" s="285"/>
      <c r="B5" s="76" t="s">
        <v>236</v>
      </c>
      <c r="C5" s="285"/>
      <c r="D5" s="285"/>
      <c r="E5" s="105" t="s">
        <v>67</v>
      </c>
      <c r="F5" s="189"/>
      <c r="G5" s="76" t="s">
        <v>88</v>
      </c>
      <c r="H5" s="76" t="s">
        <v>89</v>
      </c>
      <c r="I5" s="76" t="s">
        <v>90</v>
      </c>
      <c r="J5" s="76" t="s">
        <v>91</v>
      </c>
      <c r="K5" s="76" t="s">
        <v>92</v>
      </c>
      <c r="L5" s="288"/>
    </row>
    <row r="6" spans="1:12" ht="16.5" thickBot="1" x14ac:dyDescent="0.3">
      <c r="A6" s="117" t="s">
        <v>93</v>
      </c>
      <c r="B6" s="77">
        <v>2016</v>
      </c>
      <c r="C6" s="122">
        <v>11039118.369999999</v>
      </c>
      <c r="D6" s="155">
        <v>3917379.1</v>
      </c>
      <c r="E6" s="109">
        <f>(D6/C6)</f>
        <v>0.35486340201278233</v>
      </c>
      <c r="F6" s="190"/>
      <c r="G6" s="122">
        <v>5137318.5999999996</v>
      </c>
      <c r="H6" s="122">
        <v>222010.09</v>
      </c>
      <c r="I6" s="122">
        <v>3803733.72</v>
      </c>
      <c r="J6" s="122">
        <v>252736.73</v>
      </c>
      <c r="K6" s="122">
        <v>8608750</v>
      </c>
      <c r="L6" s="114">
        <f>SUM(G6:K6)</f>
        <v>18024549.140000001</v>
      </c>
    </row>
    <row r="7" spans="1:12" ht="16.5" thickBot="1" x14ac:dyDescent="0.3">
      <c r="A7" s="117" t="s">
        <v>94</v>
      </c>
      <c r="B7" s="77">
        <v>2017</v>
      </c>
      <c r="C7" s="122">
        <v>12702564.98</v>
      </c>
      <c r="D7" s="155">
        <v>5651069.5499999998</v>
      </c>
      <c r="E7" s="111">
        <f>(D7/C7)</f>
        <v>0.44487625600794206</v>
      </c>
      <c r="F7" s="190"/>
      <c r="G7" s="122">
        <v>6780731.5499999998</v>
      </c>
      <c r="H7" s="122">
        <v>269111.26</v>
      </c>
      <c r="I7" s="122">
        <v>3437554.07</v>
      </c>
      <c r="J7" s="122">
        <v>356224.27</v>
      </c>
      <c r="K7" s="122">
        <v>8608750</v>
      </c>
      <c r="L7" s="115">
        <f>SUM(G7:K7)</f>
        <v>19452371.149999999</v>
      </c>
    </row>
    <row r="8" spans="1:12" ht="16.5" thickBot="1" x14ac:dyDescent="0.3">
      <c r="A8" s="118" t="s">
        <v>95</v>
      </c>
      <c r="B8" s="78" t="s">
        <v>96</v>
      </c>
      <c r="C8" s="116">
        <f>(C7-C6)/C6*100</f>
        <v>15.068654526982858</v>
      </c>
      <c r="D8" s="116">
        <f>(D7-D6)/D6*100</f>
        <v>44.256386878665879</v>
      </c>
      <c r="E8" s="72"/>
      <c r="F8" s="191"/>
      <c r="G8" s="116">
        <f t="shared" ref="G8:L8" si="0">(G7-G6)/G6*100</f>
        <v>31.989702760502343</v>
      </c>
      <c r="H8" s="116">
        <f t="shared" si="0"/>
        <v>21.215778976532111</v>
      </c>
      <c r="I8" s="116">
        <f t="shared" si="0"/>
        <v>-9.6268476437935409</v>
      </c>
      <c r="J8" s="116">
        <f t="shared" si="0"/>
        <v>40.946774930576964</v>
      </c>
      <c r="K8" s="116">
        <f t="shared" si="0"/>
        <v>0</v>
      </c>
      <c r="L8" s="116">
        <f t="shared" si="0"/>
        <v>7.921540777024938</v>
      </c>
    </row>
    <row r="9" spans="1:12" ht="16.5" thickBot="1" x14ac:dyDescent="0.3">
      <c r="A9" s="119" t="s">
        <v>97</v>
      </c>
      <c r="B9" s="77">
        <v>2016</v>
      </c>
      <c r="C9" s="122">
        <v>7616431.9000000004</v>
      </c>
      <c r="D9" s="155">
        <v>7686064.8499999996</v>
      </c>
      <c r="E9" s="109">
        <f>(D9/C9)</f>
        <v>1.0091424634151851</v>
      </c>
      <c r="F9" s="192"/>
      <c r="G9" s="122">
        <v>1876770.79</v>
      </c>
      <c r="H9" s="122">
        <v>1733215.47</v>
      </c>
      <c r="I9" s="122">
        <v>1552322.31</v>
      </c>
      <c r="J9" s="122">
        <v>74633.740000000005</v>
      </c>
      <c r="K9" s="122">
        <v>35</v>
      </c>
      <c r="L9" s="73">
        <f>SUM(G9:K9)</f>
        <v>5236977.3100000005</v>
      </c>
    </row>
    <row r="10" spans="1:12" ht="16.5" thickBot="1" x14ac:dyDescent="0.3">
      <c r="A10" s="119" t="s">
        <v>98</v>
      </c>
      <c r="B10" s="77">
        <v>2017</v>
      </c>
      <c r="C10" s="122">
        <v>5145184.0999999996</v>
      </c>
      <c r="D10" s="155">
        <v>5276073.43</v>
      </c>
      <c r="E10" s="111">
        <f>(D10/C10)</f>
        <v>1.0254391927394784</v>
      </c>
      <c r="F10" s="192"/>
      <c r="G10" s="122">
        <v>1811919.7</v>
      </c>
      <c r="H10" s="122">
        <v>4164543.34</v>
      </c>
      <c r="I10" s="122">
        <v>1700546.35</v>
      </c>
      <c r="J10" s="122">
        <v>47908.85</v>
      </c>
      <c r="K10" s="122">
        <v>35</v>
      </c>
      <c r="L10" s="74">
        <f>SUM(G10:K10)</f>
        <v>7724953.2400000002</v>
      </c>
    </row>
    <row r="11" spans="1:12" ht="16.5" thickBot="1" x14ac:dyDescent="0.3">
      <c r="A11" s="120" t="s">
        <v>95</v>
      </c>
      <c r="B11" s="79" t="s">
        <v>96</v>
      </c>
      <c r="C11" s="116">
        <f>(C10-C9)/C9*100</f>
        <v>-32.446266604182469</v>
      </c>
      <c r="D11" s="116">
        <f>(D10-D9)/D9*100</f>
        <v>-31.355335493949156</v>
      </c>
      <c r="E11" s="71"/>
      <c r="F11" s="193"/>
      <c r="G11" s="116">
        <f t="shared" ref="G11:L11" si="1">(G10-G9)/G9*100</f>
        <v>-3.4554613885481498</v>
      </c>
      <c r="H11" s="116">
        <f t="shared" si="1"/>
        <v>140.27845424204529</v>
      </c>
      <c r="I11" s="116">
        <f>(I10-I9)/I9*100</f>
        <v>9.5485350590625746</v>
      </c>
      <c r="J11" s="116">
        <f t="shared" si="1"/>
        <v>-35.808054105288043</v>
      </c>
      <c r="K11" s="116">
        <f t="shared" si="1"/>
        <v>0</v>
      </c>
      <c r="L11" s="116">
        <f t="shared" si="1"/>
        <v>47.507861553060643</v>
      </c>
    </row>
    <row r="12" spans="1:12" ht="16.5" thickBot="1" x14ac:dyDescent="0.3">
      <c r="A12" s="277" t="s">
        <v>2</v>
      </c>
      <c r="B12" s="77">
        <v>2016</v>
      </c>
      <c r="C12" s="95">
        <f>(C6+C9)</f>
        <v>18655550.27</v>
      </c>
      <c r="D12" s="95">
        <f>(D6+D9)</f>
        <v>11603443.949999999</v>
      </c>
      <c r="E12" s="112">
        <f>(D12/C12)</f>
        <v>0.62198347312539493</v>
      </c>
      <c r="F12" s="96"/>
      <c r="G12" s="95">
        <f t="shared" ref="G12:K13" si="2">(G6+G9)</f>
        <v>7014089.3899999997</v>
      </c>
      <c r="H12" s="95">
        <f t="shared" si="2"/>
        <v>1955225.56</v>
      </c>
      <c r="I12" s="95">
        <f>(I6+I9)</f>
        <v>5356056.03</v>
      </c>
      <c r="J12" s="95">
        <f t="shared" si="2"/>
        <v>327370.47000000003</v>
      </c>
      <c r="K12" s="95">
        <f t="shared" si="2"/>
        <v>8608785</v>
      </c>
      <c r="L12" s="95">
        <f>SUM(L6,L9)</f>
        <v>23261526.450000003</v>
      </c>
    </row>
    <row r="13" spans="1:12" ht="16.5" thickBot="1" x14ac:dyDescent="0.3">
      <c r="A13" s="278"/>
      <c r="B13" s="77">
        <v>2017</v>
      </c>
      <c r="C13" s="95">
        <f>(C7+C10)</f>
        <v>17847749.079999998</v>
      </c>
      <c r="D13" s="95">
        <f>(D7+D10)</f>
        <v>10927142.98</v>
      </c>
      <c r="E13" s="112">
        <f>(D13/C13)</f>
        <v>0.61224207775561135</v>
      </c>
      <c r="F13" s="96"/>
      <c r="G13" s="95">
        <f t="shared" si="2"/>
        <v>8592651.25</v>
      </c>
      <c r="H13" s="95">
        <f t="shared" si="2"/>
        <v>4433654.5999999996</v>
      </c>
      <c r="I13" s="95">
        <f t="shared" si="2"/>
        <v>5138100.42</v>
      </c>
      <c r="J13" s="95">
        <f t="shared" si="2"/>
        <v>404133.12</v>
      </c>
      <c r="K13" s="95">
        <f t="shared" si="2"/>
        <v>8608785</v>
      </c>
      <c r="L13" s="95">
        <f>SUM(L7,L10)</f>
        <v>27177324.390000001</v>
      </c>
    </row>
    <row r="14" spans="1:12" ht="16.5" thickBot="1" x14ac:dyDescent="0.3">
      <c r="A14" s="279"/>
      <c r="B14" s="79" t="s">
        <v>96</v>
      </c>
      <c r="C14" s="113">
        <f>(C13-C12)/C12*100</f>
        <v>-4.3300850326512581</v>
      </c>
      <c r="D14" s="113">
        <f>(D13-D12)/D12*100</f>
        <v>-5.8284503541726407</v>
      </c>
      <c r="E14" s="93"/>
      <c r="F14" s="93"/>
      <c r="G14" s="113">
        <f t="shared" ref="G14:L14" si="3">(G13-G12)/G12*100</f>
        <v>22.505585147668047</v>
      </c>
      <c r="H14" s="113">
        <f t="shared" si="3"/>
        <v>126.7592389698506</v>
      </c>
      <c r="I14" s="113">
        <f t="shared" si="3"/>
        <v>-4.0693302829395597</v>
      </c>
      <c r="J14" s="113">
        <f t="shared" si="3"/>
        <v>23.448251151058297</v>
      </c>
      <c r="K14" s="113">
        <f t="shared" si="3"/>
        <v>0</v>
      </c>
      <c r="L14" s="113">
        <f t="shared" si="3"/>
        <v>16.833796132927457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L8 L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opLeftCell="A13" workbookViewId="0">
      <selection activeCell="H39" sqref="H39"/>
    </sheetView>
  </sheetViews>
  <sheetFormatPr defaultRowHeight="15" x14ac:dyDescent="0.25"/>
  <cols>
    <col min="1" max="1" width="14" customWidth="1"/>
    <col min="2" max="2" width="14.140625" customWidth="1"/>
    <col min="3" max="3" width="19" customWidth="1"/>
    <col min="4" max="4" width="17.42578125" customWidth="1"/>
    <col min="5" max="5" width="4.42578125" customWidth="1"/>
    <col min="6" max="6" width="12.5703125" customWidth="1"/>
    <col min="7" max="7" width="10.7109375" customWidth="1"/>
    <col min="8" max="8" width="18.28515625" customWidth="1"/>
    <col min="9" max="9" width="18.7109375" customWidth="1"/>
    <col min="10" max="10" width="4.28515625" customWidth="1"/>
    <col min="11" max="11" width="14" customWidth="1"/>
    <col min="12" max="12" width="11.7109375" customWidth="1"/>
    <col min="13" max="13" width="19.28515625" customWidth="1"/>
    <col min="14" max="14" width="18.42578125" customWidth="1"/>
  </cols>
  <sheetData>
    <row r="1" spans="1:14" ht="22.5" customHeight="1" thickBot="1" x14ac:dyDescent="0.3">
      <c r="A1" s="8" t="s">
        <v>201</v>
      </c>
      <c r="B1" s="8"/>
      <c r="C1" s="8"/>
      <c r="D1" s="8"/>
      <c r="E1" s="8"/>
      <c r="F1" s="8" t="s">
        <v>202</v>
      </c>
      <c r="G1" s="8"/>
      <c r="H1" s="8"/>
      <c r="I1" s="8"/>
      <c r="J1" s="8"/>
      <c r="K1" s="252" t="s">
        <v>196</v>
      </c>
      <c r="L1" s="252"/>
      <c r="M1" s="252"/>
      <c r="N1" s="252"/>
    </row>
    <row r="2" spans="1:14" ht="16.5" customHeight="1" thickBot="1" x14ac:dyDescent="0.3">
      <c r="A2" s="289"/>
      <c r="B2" s="290"/>
      <c r="C2" s="291"/>
      <c r="D2" s="292" t="s">
        <v>193</v>
      </c>
      <c r="E2" s="103"/>
      <c r="F2" s="289"/>
      <c r="G2" s="290"/>
      <c r="H2" s="291"/>
      <c r="I2" s="292" t="s">
        <v>193</v>
      </c>
      <c r="J2" s="166"/>
      <c r="K2" s="289"/>
      <c r="L2" s="290"/>
      <c r="M2" s="291"/>
      <c r="N2" s="292" t="s">
        <v>193</v>
      </c>
    </row>
    <row r="3" spans="1:14" ht="29.25" customHeight="1" thickBot="1" x14ac:dyDescent="0.3">
      <c r="A3" s="29" t="s">
        <v>99</v>
      </c>
      <c r="B3" s="30" t="s">
        <v>195</v>
      </c>
      <c r="C3" s="31" t="s">
        <v>194</v>
      </c>
      <c r="D3" s="293"/>
      <c r="E3" s="6"/>
      <c r="F3" s="29" t="s">
        <v>99</v>
      </c>
      <c r="G3" s="30" t="s">
        <v>195</v>
      </c>
      <c r="H3" s="31" t="s">
        <v>194</v>
      </c>
      <c r="I3" s="293"/>
      <c r="J3" s="166"/>
      <c r="K3" s="29" t="s">
        <v>99</v>
      </c>
      <c r="L3" s="30" t="s">
        <v>195</v>
      </c>
      <c r="M3" s="31" t="s">
        <v>194</v>
      </c>
      <c r="N3" s="293"/>
    </row>
    <row r="4" spans="1:14" ht="20.100000000000001" customHeight="1" thickBot="1" x14ac:dyDescent="0.3">
      <c r="A4" s="27" t="s">
        <v>109</v>
      </c>
      <c r="B4" s="138">
        <v>469</v>
      </c>
      <c r="C4" s="139">
        <v>6510594.8700000001</v>
      </c>
      <c r="D4" s="139">
        <v>6497941.7400000002</v>
      </c>
      <c r="E4" s="147"/>
      <c r="F4" s="27" t="s">
        <v>109</v>
      </c>
      <c r="G4" s="138">
        <v>1571</v>
      </c>
      <c r="H4" s="139">
        <v>23568981.48</v>
      </c>
      <c r="I4" s="139">
        <v>22949975.109999999</v>
      </c>
      <c r="J4" s="166"/>
      <c r="K4" s="27" t="s">
        <v>109</v>
      </c>
      <c r="L4" s="138">
        <f>SUM(B4,G4)</f>
        <v>2040</v>
      </c>
      <c r="M4" s="139">
        <f>SUM(C4,H4)</f>
        <v>30079576.350000001</v>
      </c>
      <c r="N4" s="139">
        <f>SUM(D4,I4)</f>
        <v>29447916.850000001</v>
      </c>
    </row>
    <row r="5" spans="1:14" ht="20.100000000000001" customHeight="1" thickBot="1" x14ac:dyDescent="0.3">
      <c r="A5" s="97" t="s">
        <v>100</v>
      </c>
      <c r="B5" s="167">
        <v>10323</v>
      </c>
      <c r="C5" s="168">
        <v>40557919.189999998</v>
      </c>
      <c r="D5" s="168">
        <v>40557919.189999998</v>
      </c>
      <c r="E5" s="147"/>
      <c r="F5" s="97" t="s">
        <v>100</v>
      </c>
      <c r="G5" s="167">
        <v>2243</v>
      </c>
      <c r="H5" s="168">
        <v>401701322.91000003</v>
      </c>
      <c r="I5" s="168">
        <v>401675515.77999997</v>
      </c>
      <c r="J5" s="166"/>
      <c r="K5" s="97" t="s">
        <v>100</v>
      </c>
      <c r="L5" s="138">
        <f t="shared" ref="L5:L19" si="0">SUM(B5,G5)</f>
        <v>12566</v>
      </c>
      <c r="M5" s="139">
        <f t="shared" ref="M5:M20" si="1">SUM(C5,H5)</f>
        <v>442259242.10000002</v>
      </c>
      <c r="N5" s="139">
        <f t="shared" ref="N5:N20" si="2">SUM(D5,I5)</f>
        <v>442233434.96999997</v>
      </c>
    </row>
    <row r="6" spans="1:14" ht="20.100000000000001" customHeight="1" thickBot="1" x14ac:dyDescent="0.3">
      <c r="A6" s="97" t="s">
        <v>110</v>
      </c>
      <c r="B6" s="138">
        <v>172</v>
      </c>
      <c r="C6" s="139">
        <v>899603.22</v>
      </c>
      <c r="D6" s="139">
        <v>899603.22</v>
      </c>
      <c r="E6" s="147"/>
      <c r="F6" s="97" t="s">
        <v>110</v>
      </c>
      <c r="G6" s="138">
        <v>553</v>
      </c>
      <c r="H6" s="139">
        <v>23713304.280000001</v>
      </c>
      <c r="I6" s="139">
        <v>23385819.129999999</v>
      </c>
      <c r="J6" s="166"/>
      <c r="K6" s="97" t="s">
        <v>110</v>
      </c>
      <c r="L6" s="138">
        <f t="shared" si="0"/>
        <v>725</v>
      </c>
      <c r="M6" s="139">
        <f t="shared" si="1"/>
        <v>24612907.5</v>
      </c>
      <c r="N6" s="139">
        <f t="shared" si="2"/>
        <v>24285422.349999998</v>
      </c>
    </row>
    <row r="7" spans="1:14" ht="20.100000000000001" customHeight="1" thickBot="1" x14ac:dyDescent="0.3">
      <c r="A7" s="97" t="s">
        <v>112</v>
      </c>
      <c r="B7" s="167">
        <v>309</v>
      </c>
      <c r="C7" s="168">
        <v>1758807.7</v>
      </c>
      <c r="D7" s="168">
        <v>1758807.7</v>
      </c>
      <c r="E7" s="147"/>
      <c r="F7" s="97" t="s">
        <v>112</v>
      </c>
      <c r="G7" s="167">
        <v>277</v>
      </c>
      <c r="H7" s="168">
        <v>23339619.539999999</v>
      </c>
      <c r="I7" s="168">
        <v>23221164.84</v>
      </c>
      <c r="J7" s="166"/>
      <c r="K7" s="97" t="s">
        <v>112</v>
      </c>
      <c r="L7" s="138">
        <f t="shared" si="0"/>
        <v>586</v>
      </c>
      <c r="M7" s="139">
        <f t="shared" si="1"/>
        <v>25098427.239999998</v>
      </c>
      <c r="N7" s="139">
        <f t="shared" si="2"/>
        <v>24979972.539999999</v>
      </c>
    </row>
    <row r="8" spans="1:14" ht="20.100000000000001" customHeight="1" thickBot="1" x14ac:dyDescent="0.3">
      <c r="A8" s="97" t="s">
        <v>115</v>
      </c>
      <c r="B8" s="138">
        <v>1298</v>
      </c>
      <c r="C8" s="139">
        <v>8522536.6500000004</v>
      </c>
      <c r="D8" s="139">
        <v>8513542.6400000006</v>
      </c>
      <c r="E8" s="147"/>
      <c r="F8" s="97" t="s">
        <v>115</v>
      </c>
      <c r="G8" s="138">
        <v>808</v>
      </c>
      <c r="H8" s="139">
        <v>28033346.800000001</v>
      </c>
      <c r="I8" s="139">
        <v>27978244.739999998</v>
      </c>
      <c r="J8" s="166"/>
      <c r="K8" s="97" t="s">
        <v>115</v>
      </c>
      <c r="L8" s="138">
        <f t="shared" si="0"/>
        <v>2106</v>
      </c>
      <c r="M8" s="139">
        <f t="shared" si="1"/>
        <v>36555883.450000003</v>
      </c>
      <c r="N8" s="139">
        <f t="shared" si="2"/>
        <v>36491787.379999995</v>
      </c>
    </row>
    <row r="9" spans="1:14" ht="20.100000000000001" customHeight="1" thickBot="1" x14ac:dyDescent="0.3">
      <c r="A9" s="97" t="s">
        <v>101</v>
      </c>
      <c r="B9" s="167">
        <v>2164</v>
      </c>
      <c r="C9" s="168">
        <v>20648627.440000001</v>
      </c>
      <c r="D9" s="168">
        <v>20648793.25</v>
      </c>
      <c r="E9" s="147"/>
      <c r="F9" s="97" t="s">
        <v>101</v>
      </c>
      <c r="G9" s="167">
        <v>6018</v>
      </c>
      <c r="H9" s="168">
        <v>346782530.41000003</v>
      </c>
      <c r="I9" s="168">
        <v>346621890.94999999</v>
      </c>
      <c r="J9" s="166"/>
      <c r="K9" s="97" t="s">
        <v>101</v>
      </c>
      <c r="L9" s="138">
        <f t="shared" si="0"/>
        <v>8182</v>
      </c>
      <c r="M9" s="139">
        <f t="shared" si="1"/>
        <v>367431157.85000002</v>
      </c>
      <c r="N9" s="139">
        <f t="shared" si="2"/>
        <v>367270684.19999999</v>
      </c>
    </row>
    <row r="10" spans="1:14" ht="20.100000000000001" customHeight="1" thickBot="1" x14ac:dyDescent="0.3">
      <c r="A10" s="97" t="s">
        <v>102</v>
      </c>
      <c r="B10" s="138">
        <v>3962</v>
      </c>
      <c r="C10" s="139">
        <v>23459375.75</v>
      </c>
      <c r="D10" s="139">
        <v>23459375.75</v>
      </c>
      <c r="E10" s="147"/>
      <c r="F10" s="97" t="s">
        <v>102</v>
      </c>
      <c r="G10" s="138">
        <v>1990</v>
      </c>
      <c r="H10" s="139">
        <v>116674053.83</v>
      </c>
      <c r="I10" s="139">
        <v>116664197.18000001</v>
      </c>
      <c r="J10" s="166"/>
      <c r="K10" s="97" t="s">
        <v>102</v>
      </c>
      <c r="L10" s="138">
        <f t="shared" si="0"/>
        <v>5952</v>
      </c>
      <c r="M10" s="139">
        <f t="shared" si="1"/>
        <v>140133429.57999998</v>
      </c>
      <c r="N10" s="139">
        <f t="shared" si="2"/>
        <v>140123572.93000001</v>
      </c>
    </row>
    <row r="11" spans="1:14" ht="20.100000000000001" customHeight="1" thickBot="1" x14ac:dyDescent="0.3">
      <c r="A11" s="97" t="s">
        <v>113</v>
      </c>
      <c r="B11" s="167">
        <v>982</v>
      </c>
      <c r="C11" s="168">
        <v>4239172</v>
      </c>
      <c r="D11" s="168">
        <v>4240267.24</v>
      </c>
      <c r="E11" s="147"/>
      <c r="F11" s="97" t="s">
        <v>113</v>
      </c>
      <c r="G11" s="167">
        <v>403</v>
      </c>
      <c r="H11" s="168">
        <v>2951732.69</v>
      </c>
      <c r="I11" s="168">
        <v>2949879.36</v>
      </c>
      <c r="J11" s="166"/>
      <c r="K11" s="97" t="s">
        <v>113</v>
      </c>
      <c r="L11" s="138">
        <f t="shared" si="0"/>
        <v>1385</v>
      </c>
      <c r="M11" s="139">
        <f t="shared" si="1"/>
        <v>7190904.6899999995</v>
      </c>
      <c r="N11" s="139">
        <f t="shared" si="2"/>
        <v>7190146.5999999996</v>
      </c>
    </row>
    <row r="12" spans="1:14" ht="20.100000000000001" customHeight="1" thickBot="1" x14ac:dyDescent="0.3">
      <c r="A12" s="97" t="s">
        <v>103</v>
      </c>
      <c r="B12" s="138">
        <v>16239</v>
      </c>
      <c r="C12" s="139">
        <v>102343589.47</v>
      </c>
      <c r="D12" s="139">
        <v>102211029.97</v>
      </c>
      <c r="E12" s="147"/>
      <c r="F12" s="97" t="s">
        <v>103</v>
      </c>
      <c r="G12" s="138">
        <v>1961</v>
      </c>
      <c r="H12" s="139">
        <v>36857396.890000001</v>
      </c>
      <c r="I12" s="139">
        <v>36299609.07</v>
      </c>
      <c r="J12" s="166"/>
      <c r="K12" s="97" t="s">
        <v>103</v>
      </c>
      <c r="L12" s="138">
        <f t="shared" si="0"/>
        <v>18200</v>
      </c>
      <c r="M12" s="139">
        <f t="shared" si="1"/>
        <v>139200986.36000001</v>
      </c>
      <c r="N12" s="139">
        <f t="shared" si="2"/>
        <v>138510639.03999999</v>
      </c>
    </row>
    <row r="13" spans="1:14" ht="20.100000000000001" customHeight="1" thickBot="1" x14ac:dyDescent="0.3">
      <c r="A13" s="97" t="s">
        <v>104</v>
      </c>
      <c r="B13" s="167">
        <v>3103</v>
      </c>
      <c r="C13" s="168">
        <v>19785743.039999999</v>
      </c>
      <c r="D13" s="168">
        <v>19746928.23</v>
      </c>
      <c r="E13" s="147"/>
      <c r="F13" s="97" t="s">
        <v>104</v>
      </c>
      <c r="G13" s="167">
        <v>1778</v>
      </c>
      <c r="H13" s="168">
        <v>88231576.640000001</v>
      </c>
      <c r="I13" s="168">
        <v>88225304.200000003</v>
      </c>
      <c r="J13" s="166"/>
      <c r="K13" s="97" t="s">
        <v>104</v>
      </c>
      <c r="L13" s="138">
        <f t="shared" si="0"/>
        <v>4881</v>
      </c>
      <c r="M13" s="139">
        <f t="shared" si="1"/>
        <v>108017319.68000001</v>
      </c>
      <c r="N13" s="139">
        <f t="shared" si="2"/>
        <v>107972232.43000001</v>
      </c>
    </row>
    <row r="14" spans="1:14" ht="20.100000000000001" customHeight="1" thickBot="1" x14ac:dyDescent="0.3">
      <c r="A14" s="97" t="s">
        <v>105</v>
      </c>
      <c r="B14" s="138">
        <v>3675</v>
      </c>
      <c r="C14" s="139">
        <v>28121892.899999999</v>
      </c>
      <c r="D14" s="139">
        <v>28121892.899999999</v>
      </c>
      <c r="E14" s="169"/>
      <c r="F14" s="97" t="s">
        <v>105</v>
      </c>
      <c r="G14" s="138">
        <v>1249</v>
      </c>
      <c r="H14" s="139">
        <v>66274451.530000001</v>
      </c>
      <c r="I14" s="139">
        <v>66040669.43</v>
      </c>
      <c r="J14" s="166"/>
      <c r="K14" s="97" t="s">
        <v>105</v>
      </c>
      <c r="L14" s="138">
        <f t="shared" si="0"/>
        <v>4924</v>
      </c>
      <c r="M14" s="139">
        <f t="shared" si="1"/>
        <v>94396344.430000007</v>
      </c>
      <c r="N14" s="139">
        <f t="shared" si="2"/>
        <v>94162562.329999998</v>
      </c>
    </row>
    <row r="15" spans="1:14" ht="20.100000000000001" customHeight="1" thickBot="1" x14ac:dyDescent="0.3">
      <c r="A15" s="97" t="s">
        <v>106</v>
      </c>
      <c r="B15" s="167">
        <v>194</v>
      </c>
      <c r="C15" s="168">
        <v>731605.41</v>
      </c>
      <c r="D15" s="168">
        <v>731605.41</v>
      </c>
      <c r="E15" s="169"/>
      <c r="F15" s="97" t="s">
        <v>106</v>
      </c>
      <c r="G15" s="167">
        <v>2021</v>
      </c>
      <c r="H15" s="168">
        <v>89297065.969999999</v>
      </c>
      <c r="I15" s="168">
        <v>88974138.390000001</v>
      </c>
      <c r="J15" s="166"/>
      <c r="K15" s="97" t="s">
        <v>106</v>
      </c>
      <c r="L15" s="138">
        <f t="shared" si="0"/>
        <v>2215</v>
      </c>
      <c r="M15" s="139">
        <f t="shared" si="1"/>
        <v>90028671.379999995</v>
      </c>
      <c r="N15" s="139">
        <f t="shared" si="2"/>
        <v>89705743.799999997</v>
      </c>
    </row>
    <row r="16" spans="1:14" ht="20.100000000000001" customHeight="1" thickBot="1" x14ac:dyDescent="0.3">
      <c r="A16" s="97" t="s">
        <v>111</v>
      </c>
      <c r="B16" s="138">
        <v>434</v>
      </c>
      <c r="C16" s="139">
        <v>2084799.12</v>
      </c>
      <c r="D16" s="139">
        <v>2082699.12</v>
      </c>
      <c r="E16" s="169"/>
      <c r="F16" s="97" t="s">
        <v>111</v>
      </c>
      <c r="G16" s="138">
        <v>1019</v>
      </c>
      <c r="H16" s="139">
        <v>45210841.850000001</v>
      </c>
      <c r="I16" s="139">
        <v>45177299.289999999</v>
      </c>
      <c r="J16" s="166"/>
      <c r="K16" s="97" t="s">
        <v>111</v>
      </c>
      <c r="L16" s="138">
        <f t="shared" si="0"/>
        <v>1453</v>
      </c>
      <c r="M16" s="139">
        <f t="shared" si="1"/>
        <v>47295640.969999999</v>
      </c>
      <c r="N16" s="139">
        <f t="shared" si="2"/>
        <v>47259998.409999996</v>
      </c>
    </row>
    <row r="17" spans="1:14" ht="20.100000000000001" customHeight="1" thickBot="1" x14ac:dyDescent="0.3">
      <c r="A17" s="97" t="s">
        <v>114</v>
      </c>
      <c r="B17" s="167">
        <v>171</v>
      </c>
      <c r="C17" s="168">
        <v>7927685.8399999999</v>
      </c>
      <c r="D17" s="168">
        <v>7927685.8399999999</v>
      </c>
      <c r="E17" s="169"/>
      <c r="F17" s="97" t="s">
        <v>114</v>
      </c>
      <c r="G17" s="167">
        <v>394</v>
      </c>
      <c r="H17" s="168">
        <v>5808269.5599999996</v>
      </c>
      <c r="I17" s="168">
        <v>5558886.2300000004</v>
      </c>
      <c r="J17" s="166"/>
      <c r="K17" s="97" t="s">
        <v>114</v>
      </c>
      <c r="L17" s="138">
        <f t="shared" si="0"/>
        <v>565</v>
      </c>
      <c r="M17" s="139">
        <f t="shared" si="1"/>
        <v>13735955.399999999</v>
      </c>
      <c r="N17" s="139">
        <f t="shared" si="2"/>
        <v>13486572.07</v>
      </c>
    </row>
    <row r="18" spans="1:14" ht="20.100000000000001" customHeight="1" thickBot="1" x14ac:dyDescent="0.3">
      <c r="A18" s="97" t="s">
        <v>116</v>
      </c>
      <c r="B18" s="138">
        <v>125</v>
      </c>
      <c r="C18" s="139">
        <v>514283.29</v>
      </c>
      <c r="D18" s="139">
        <v>514283.29</v>
      </c>
      <c r="E18" s="169"/>
      <c r="F18" s="97" t="s">
        <v>116</v>
      </c>
      <c r="G18" s="138">
        <v>356</v>
      </c>
      <c r="H18" s="139">
        <v>19397651.550000001</v>
      </c>
      <c r="I18" s="139">
        <v>19318345.789999999</v>
      </c>
      <c r="J18" s="166"/>
      <c r="K18" s="97" t="s">
        <v>116</v>
      </c>
      <c r="L18" s="138">
        <f t="shared" si="0"/>
        <v>481</v>
      </c>
      <c r="M18" s="139">
        <f t="shared" si="1"/>
        <v>19911934.84</v>
      </c>
      <c r="N18" s="139">
        <f t="shared" si="2"/>
        <v>19832629.079999998</v>
      </c>
    </row>
    <row r="19" spans="1:14" ht="20.100000000000001" customHeight="1" thickBot="1" x14ac:dyDescent="0.3">
      <c r="A19" s="97" t="s">
        <v>107</v>
      </c>
      <c r="B19" s="167">
        <v>270</v>
      </c>
      <c r="C19" s="168">
        <v>19490611.27</v>
      </c>
      <c r="D19" s="168">
        <v>19490611.27</v>
      </c>
      <c r="E19" s="169"/>
      <c r="F19" s="97" t="s">
        <v>107</v>
      </c>
      <c r="G19" s="167">
        <v>1723</v>
      </c>
      <c r="H19" s="168">
        <v>146016636.28</v>
      </c>
      <c r="I19" s="168">
        <v>146014268.28</v>
      </c>
      <c r="J19" s="166"/>
      <c r="K19" s="97" t="s">
        <v>107</v>
      </c>
      <c r="L19" s="138">
        <f t="shared" si="0"/>
        <v>1993</v>
      </c>
      <c r="M19" s="139">
        <f t="shared" si="1"/>
        <v>165507247.55000001</v>
      </c>
      <c r="N19" s="139">
        <f t="shared" si="2"/>
        <v>165504879.55000001</v>
      </c>
    </row>
    <row r="20" spans="1:14" ht="20.100000000000001" customHeight="1" thickBot="1" x14ac:dyDescent="0.3">
      <c r="A20" s="164" t="s">
        <v>2</v>
      </c>
      <c r="B20" s="232">
        <f>SUM(B4:B19)</f>
        <v>43890</v>
      </c>
      <c r="C20" s="233">
        <f>SUM(C4:C19)</f>
        <v>287596847.15999997</v>
      </c>
      <c r="D20" s="233">
        <f t="shared" ref="D20" si="3">SUM(D4:D19)</f>
        <v>287402986.75999999</v>
      </c>
      <c r="E20" s="166"/>
      <c r="F20" s="56" t="s">
        <v>2</v>
      </c>
      <c r="G20" s="234">
        <f>SUM(G4:G19)</f>
        <v>24364</v>
      </c>
      <c r="H20" s="235">
        <f>SUM(H4:H19)</f>
        <v>1463858782.21</v>
      </c>
      <c r="I20" s="235">
        <f>SUM(I4:I19)</f>
        <v>1461055207.7700002</v>
      </c>
      <c r="J20" s="166"/>
      <c r="K20" s="56" t="s">
        <v>2</v>
      </c>
      <c r="L20" s="234">
        <f>SUM(B20,G20)</f>
        <v>68254</v>
      </c>
      <c r="M20" s="235">
        <f t="shared" si="1"/>
        <v>1751455629.3699999</v>
      </c>
      <c r="N20" s="235">
        <f t="shared" si="2"/>
        <v>1748458194.5300002</v>
      </c>
    </row>
    <row r="21" spans="1:14" x14ac:dyDescent="0.25">
      <c r="A21" s="166"/>
      <c r="B21" s="170"/>
      <c r="C21" s="170"/>
      <c r="D21" s="170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6.5" thickBot="1" x14ac:dyDescent="0.3">
      <c r="A22" s="252" t="s">
        <v>197</v>
      </c>
      <c r="B22" s="252"/>
      <c r="C22" s="252"/>
      <c r="D22" s="252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.5" customHeight="1" thickBot="1" x14ac:dyDescent="0.3">
      <c r="A23" s="289"/>
      <c r="B23" s="290"/>
      <c r="C23" s="291"/>
      <c r="D23" s="292" t="s">
        <v>200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35.25" customHeight="1" thickBot="1" x14ac:dyDescent="0.3">
      <c r="A24" s="29" t="s">
        <v>99</v>
      </c>
      <c r="B24" s="30" t="s">
        <v>198</v>
      </c>
      <c r="C24" s="31" t="s">
        <v>199</v>
      </c>
      <c r="D24" s="293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20.100000000000001" customHeight="1" x14ac:dyDescent="0.25">
      <c r="A25" s="172" t="s">
        <v>109</v>
      </c>
      <c r="B25" s="206">
        <v>1</v>
      </c>
      <c r="C25" s="206">
        <v>1</v>
      </c>
      <c r="D25" s="209"/>
      <c r="E25" s="166"/>
      <c r="F25" s="171"/>
      <c r="G25" s="166"/>
      <c r="H25" s="166"/>
      <c r="I25" s="166"/>
      <c r="J25" s="166"/>
      <c r="K25" s="166"/>
      <c r="L25" s="91"/>
      <c r="M25" s="92"/>
      <c r="N25" s="92"/>
    </row>
    <row r="26" spans="1:14" ht="20.100000000000001" customHeight="1" x14ac:dyDescent="0.25">
      <c r="A26" s="173" t="s">
        <v>110</v>
      </c>
      <c r="B26" s="207">
        <v>5</v>
      </c>
      <c r="C26" s="207">
        <v>2</v>
      </c>
      <c r="D26" s="210">
        <v>12983.09</v>
      </c>
      <c r="E26" s="166"/>
      <c r="F26" s="166"/>
      <c r="G26" s="166"/>
      <c r="H26" s="166"/>
      <c r="I26" s="166"/>
      <c r="J26" s="166"/>
      <c r="K26" s="166"/>
      <c r="L26" s="91"/>
      <c r="M26" s="92"/>
      <c r="N26" s="92"/>
    </row>
    <row r="27" spans="1:14" ht="20.100000000000001" customHeight="1" x14ac:dyDescent="0.25">
      <c r="A27" s="172" t="s">
        <v>112</v>
      </c>
      <c r="B27" s="206">
        <v>7</v>
      </c>
      <c r="C27" s="206">
        <v>7</v>
      </c>
      <c r="D27" s="209">
        <v>58263.25</v>
      </c>
      <c r="E27" s="166"/>
      <c r="F27" s="166"/>
      <c r="G27" s="166"/>
      <c r="H27" s="166"/>
      <c r="I27" s="166"/>
      <c r="J27" s="166"/>
      <c r="K27" s="166"/>
      <c r="L27" s="91"/>
      <c r="M27" s="92"/>
      <c r="N27" s="92"/>
    </row>
    <row r="28" spans="1:14" ht="20.100000000000001" customHeight="1" x14ac:dyDescent="0.25">
      <c r="A28" s="173" t="s">
        <v>101</v>
      </c>
      <c r="B28" s="207">
        <v>1</v>
      </c>
      <c r="C28" s="207">
        <v>1</v>
      </c>
      <c r="D28" s="210"/>
      <c r="E28" s="166"/>
      <c r="F28" s="166"/>
      <c r="G28" s="166"/>
      <c r="H28" s="166"/>
      <c r="I28" s="166"/>
      <c r="J28" s="166"/>
      <c r="K28" s="166"/>
      <c r="L28" s="87"/>
      <c r="M28" s="88"/>
      <c r="N28" s="88"/>
    </row>
    <row r="29" spans="1:14" ht="20.100000000000001" customHeight="1" x14ac:dyDescent="0.25">
      <c r="A29" s="172" t="s">
        <v>225</v>
      </c>
      <c r="B29" s="206">
        <v>1</v>
      </c>
      <c r="C29" s="206">
        <v>1</v>
      </c>
      <c r="D29" s="209">
        <v>447.3</v>
      </c>
      <c r="E29" s="166"/>
      <c r="F29" s="166"/>
      <c r="G29" s="166"/>
      <c r="H29" s="166"/>
      <c r="I29" s="166"/>
      <c r="J29" s="166"/>
      <c r="K29" s="166"/>
      <c r="L29" s="165"/>
      <c r="M29" s="165"/>
      <c r="N29" s="165"/>
    </row>
    <row r="30" spans="1:14" ht="20.100000000000001" customHeight="1" x14ac:dyDescent="0.25">
      <c r="A30" s="208" t="s">
        <v>104</v>
      </c>
      <c r="B30" s="207">
        <v>8</v>
      </c>
      <c r="C30" s="207">
        <v>8</v>
      </c>
      <c r="D30" s="210">
        <v>7090</v>
      </c>
      <c r="E30" s="166"/>
      <c r="F30" s="166"/>
      <c r="G30" s="166"/>
      <c r="H30" s="166"/>
      <c r="I30" s="166"/>
      <c r="J30" s="166"/>
      <c r="K30" s="166"/>
      <c r="L30" s="165"/>
      <c r="M30" s="165"/>
      <c r="N30" s="165"/>
    </row>
    <row r="31" spans="1:14" ht="20.100000000000001" customHeight="1" x14ac:dyDescent="0.25">
      <c r="A31" s="173" t="s">
        <v>226</v>
      </c>
      <c r="B31" s="206">
        <v>10</v>
      </c>
      <c r="C31" s="206">
        <v>9</v>
      </c>
      <c r="D31" s="209">
        <v>311048.46999999997</v>
      </c>
      <c r="E31" s="166"/>
      <c r="F31" s="166"/>
      <c r="G31" s="166"/>
      <c r="H31" s="166"/>
      <c r="I31" s="166"/>
      <c r="J31" s="166"/>
      <c r="K31" s="166"/>
      <c r="L31" s="165"/>
      <c r="M31" s="165"/>
      <c r="N31" s="165"/>
    </row>
    <row r="32" spans="1:14" x14ac:dyDescent="0.25">
      <c r="A32" s="173" t="s">
        <v>111</v>
      </c>
      <c r="B32" s="207">
        <v>4</v>
      </c>
      <c r="C32" s="207">
        <v>2</v>
      </c>
      <c r="D32" s="210">
        <v>1873.12</v>
      </c>
      <c r="L32" s="294"/>
      <c r="M32" s="296"/>
      <c r="N32" s="296"/>
    </row>
    <row r="33" spans="1:14" x14ac:dyDescent="0.25">
      <c r="A33" s="173" t="s">
        <v>114</v>
      </c>
      <c r="B33" s="206">
        <v>3</v>
      </c>
      <c r="C33" s="206">
        <v>1</v>
      </c>
      <c r="D33" s="209">
        <v>537</v>
      </c>
      <c r="L33" s="294"/>
      <c r="M33" s="296"/>
      <c r="N33" s="296"/>
    </row>
    <row r="34" spans="1:14" ht="15.75" x14ac:dyDescent="0.25">
      <c r="A34" s="236" t="s">
        <v>224</v>
      </c>
      <c r="B34" s="237">
        <f>SUM(B25:B33)</f>
        <v>40</v>
      </c>
      <c r="C34" s="237">
        <f>SUM(C25:C33)</f>
        <v>32</v>
      </c>
      <c r="D34" s="238">
        <f>SUM(D25:D33)</f>
        <v>392242.23</v>
      </c>
      <c r="L34" s="295"/>
      <c r="M34" s="295"/>
      <c r="N34" s="295"/>
    </row>
    <row r="35" spans="1:14" x14ac:dyDescent="0.25">
      <c r="L35" s="89"/>
      <c r="M35" s="90"/>
      <c r="N35" s="90"/>
    </row>
    <row r="36" spans="1:14" x14ac:dyDescent="0.25">
      <c r="L36" s="42"/>
      <c r="M36" s="42"/>
      <c r="N36" s="42"/>
    </row>
  </sheetData>
  <mergeCells count="13">
    <mergeCell ref="L32:L34"/>
    <mergeCell ref="M32:M34"/>
    <mergeCell ref="N32:N34"/>
    <mergeCell ref="F2:H2"/>
    <mergeCell ref="I2:I3"/>
    <mergeCell ref="A22:D22"/>
    <mergeCell ref="A23:C23"/>
    <mergeCell ref="D23:D24"/>
    <mergeCell ref="K1:N1"/>
    <mergeCell ref="D2:D3"/>
    <mergeCell ref="A2:C2"/>
    <mergeCell ref="K2:M2"/>
    <mergeCell ref="N2:N3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zoomScale="85" zoomScaleNormal="85" workbookViewId="0">
      <selection activeCell="D10" sqref="D10"/>
    </sheetView>
  </sheetViews>
  <sheetFormatPr defaultRowHeight="15" x14ac:dyDescent="0.25"/>
  <cols>
    <col min="1" max="1" width="27.42578125" customWidth="1"/>
    <col min="2" max="2" width="15" customWidth="1"/>
    <col min="3" max="3" width="14.140625" customWidth="1"/>
    <col min="4" max="4" width="13.85546875" customWidth="1"/>
    <col min="5" max="5" width="14.7109375" customWidth="1"/>
    <col min="6" max="6" width="15.7109375" customWidth="1"/>
    <col min="7" max="7" width="11.5703125" customWidth="1"/>
    <col min="8" max="8" width="13.42578125" customWidth="1"/>
    <col min="9" max="10" width="13.85546875" customWidth="1"/>
    <col min="11" max="11" width="15.140625" customWidth="1"/>
    <col min="13" max="13" width="14.28515625" customWidth="1"/>
    <col min="14" max="14" width="13" customWidth="1"/>
    <col min="15" max="15" width="14.28515625" customWidth="1"/>
    <col min="16" max="16" width="10.5703125" customWidth="1"/>
    <col min="17" max="17" width="12.42578125" customWidth="1"/>
    <col min="18" max="18" width="13.7109375" customWidth="1"/>
  </cols>
  <sheetData>
    <row r="1" spans="1:14" ht="16.5" thickBot="1" x14ac:dyDescent="0.3">
      <c r="A1" s="297" t="s">
        <v>229</v>
      </c>
      <c r="B1" s="297"/>
      <c r="C1" s="297"/>
      <c r="D1" s="297"/>
      <c r="E1" s="297"/>
      <c r="F1" s="297"/>
      <c r="G1" s="297"/>
      <c r="H1" s="297"/>
      <c r="I1" s="297"/>
    </row>
    <row r="2" spans="1:14" ht="31.5" customHeight="1" thickBot="1" x14ac:dyDescent="0.3">
      <c r="A2" s="32"/>
      <c r="B2" s="33" t="s">
        <v>210</v>
      </c>
      <c r="C2" s="34" t="s">
        <v>104</v>
      </c>
      <c r="D2" s="34" t="s">
        <v>100</v>
      </c>
      <c r="E2" s="34" t="s">
        <v>101</v>
      </c>
      <c r="F2" s="34" t="s">
        <v>107</v>
      </c>
      <c r="G2" s="34" t="s">
        <v>106</v>
      </c>
      <c r="H2" s="34" t="s">
        <v>102</v>
      </c>
      <c r="I2" s="34" t="s">
        <v>105</v>
      </c>
      <c r="J2" s="34" t="s">
        <v>103</v>
      </c>
      <c r="K2" s="35" t="s">
        <v>2</v>
      </c>
    </row>
    <row r="3" spans="1:14" ht="16.5" thickBot="1" x14ac:dyDescent="0.3">
      <c r="A3" s="36" t="s">
        <v>117</v>
      </c>
      <c r="B3" s="174">
        <v>0</v>
      </c>
      <c r="C3" s="213">
        <v>0</v>
      </c>
      <c r="D3" s="213">
        <v>0</v>
      </c>
      <c r="E3" s="213">
        <v>0</v>
      </c>
      <c r="F3" s="213">
        <v>0</v>
      </c>
      <c r="G3" s="213">
        <v>0</v>
      </c>
      <c r="H3" s="213">
        <v>17</v>
      </c>
      <c r="I3" s="213">
        <v>0</v>
      </c>
      <c r="J3" s="213" t="s">
        <v>227</v>
      </c>
      <c r="K3" s="37">
        <f>SUM(B3:J3)</f>
        <v>17</v>
      </c>
    </row>
    <row r="4" spans="1:14" ht="15.75" customHeight="1" thickBot="1" x14ac:dyDescent="0.3">
      <c r="A4" s="36" t="s">
        <v>118</v>
      </c>
      <c r="B4" s="228">
        <v>227825.42</v>
      </c>
      <c r="C4" s="211">
        <v>3082.15</v>
      </c>
      <c r="D4" s="212">
        <v>1624.02</v>
      </c>
      <c r="E4" s="212">
        <v>4810.03</v>
      </c>
      <c r="F4" s="212">
        <v>2230.63</v>
      </c>
      <c r="G4" s="214">
        <v>783.3</v>
      </c>
      <c r="H4" s="211">
        <v>21031.599999999999</v>
      </c>
      <c r="I4" s="212">
        <v>313.3</v>
      </c>
      <c r="J4" s="215">
        <v>2256.36</v>
      </c>
      <c r="K4" s="37">
        <f t="shared" ref="K4:K14" si="0">SUM(B4:J4)</f>
        <v>263956.81</v>
      </c>
    </row>
    <row r="5" spans="1:14" ht="15.75" customHeight="1" thickBot="1" x14ac:dyDescent="0.3">
      <c r="A5" s="36" t="s">
        <v>119</v>
      </c>
      <c r="B5" s="174">
        <v>26766.28</v>
      </c>
      <c r="C5" s="213">
        <v>4533.6499999999996</v>
      </c>
      <c r="D5" s="213">
        <v>0</v>
      </c>
      <c r="E5" s="213">
        <v>556.29</v>
      </c>
      <c r="F5" s="213">
        <v>112.3</v>
      </c>
      <c r="G5" s="213">
        <v>6351.16</v>
      </c>
      <c r="H5" s="213">
        <v>0</v>
      </c>
      <c r="I5" s="213">
        <v>22.22</v>
      </c>
      <c r="J5" s="216" t="s">
        <v>228</v>
      </c>
      <c r="K5" s="37">
        <f t="shared" si="0"/>
        <v>38341.9</v>
      </c>
    </row>
    <row r="6" spans="1:14" ht="15.75" customHeight="1" thickBot="1" x14ac:dyDescent="0.3">
      <c r="A6" s="36" t="s">
        <v>120</v>
      </c>
      <c r="B6" s="228">
        <v>240453.41</v>
      </c>
      <c r="C6" s="214">
        <v>0</v>
      </c>
      <c r="D6" s="214">
        <v>0</v>
      </c>
      <c r="E6" s="214">
        <v>0</v>
      </c>
      <c r="F6" s="214">
        <v>168.04</v>
      </c>
      <c r="G6" s="214">
        <v>0</v>
      </c>
      <c r="H6" s="214">
        <v>0</v>
      </c>
      <c r="I6" s="214">
        <v>1846.65</v>
      </c>
      <c r="J6" s="214" t="s">
        <v>227</v>
      </c>
      <c r="K6" s="37">
        <f t="shared" si="0"/>
        <v>242468.1</v>
      </c>
      <c r="M6" s="67"/>
    </row>
    <row r="7" spans="1:14" ht="15.75" customHeight="1" thickBot="1" x14ac:dyDescent="0.3">
      <c r="A7" s="36" t="s">
        <v>121</v>
      </c>
      <c r="B7" s="174">
        <v>1200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 t="s">
        <v>227</v>
      </c>
      <c r="K7" s="37">
        <f t="shared" si="0"/>
        <v>1200</v>
      </c>
    </row>
    <row r="8" spans="1:14" ht="15.75" customHeight="1" thickBot="1" x14ac:dyDescent="0.3">
      <c r="A8" s="36" t="s">
        <v>122</v>
      </c>
      <c r="B8" s="228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 t="s">
        <v>227</v>
      </c>
      <c r="K8" s="37">
        <f t="shared" si="0"/>
        <v>0</v>
      </c>
    </row>
    <row r="9" spans="1:14" ht="15.75" customHeight="1" thickBot="1" x14ac:dyDescent="0.3">
      <c r="A9" s="36" t="s">
        <v>123</v>
      </c>
      <c r="B9" s="174">
        <v>0</v>
      </c>
      <c r="C9" s="213">
        <v>0</v>
      </c>
      <c r="D9" s="213">
        <v>0</v>
      </c>
      <c r="E9" s="213">
        <v>0</v>
      </c>
      <c r="F9" s="213">
        <v>0</v>
      </c>
      <c r="G9" s="213">
        <v>7707.63</v>
      </c>
      <c r="H9" s="213">
        <v>0</v>
      </c>
      <c r="I9" s="213">
        <v>0</v>
      </c>
      <c r="J9" s="213" t="s">
        <v>227</v>
      </c>
      <c r="K9" s="37">
        <f t="shared" si="0"/>
        <v>7707.63</v>
      </c>
    </row>
    <row r="10" spans="1:14" ht="15.75" customHeight="1" thickBot="1" x14ac:dyDescent="0.3">
      <c r="A10" s="36" t="s">
        <v>124</v>
      </c>
      <c r="B10" s="228">
        <v>386639.88</v>
      </c>
      <c r="C10" s="214">
        <v>0</v>
      </c>
      <c r="D10" s="214">
        <v>0</v>
      </c>
      <c r="E10" s="214">
        <v>0</v>
      </c>
      <c r="F10" s="214">
        <v>9264.3799999999992</v>
      </c>
      <c r="G10" s="214">
        <v>0</v>
      </c>
      <c r="H10" s="214">
        <v>0</v>
      </c>
      <c r="I10" s="214">
        <v>42525.01</v>
      </c>
      <c r="J10" s="215">
        <v>8166.34</v>
      </c>
      <c r="K10" s="37">
        <f t="shared" si="0"/>
        <v>446595.61000000004</v>
      </c>
    </row>
    <row r="11" spans="1:14" ht="35.25" customHeight="1" thickBot="1" x14ac:dyDescent="0.3">
      <c r="A11" s="38" t="s">
        <v>125</v>
      </c>
      <c r="B11" s="174">
        <v>180907.85</v>
      </c>
      <c r="C11" s="213">
        <v>102785.85</v>
      </c>
      <c r="D11" s="213">
        <v>238537.89</v>
      </c>
      <c r="E11" s="213">
        <v>7003.47</v>
      </c>
      <c r="F11" s="213">
        <v>3465.05</v>
      </c>
      <c r="G11" s="213">
        <v>9091.56</v>
      </c>
      <c r="H11" s="213">
        <v>137868.94</v>
      </c>
      <c r="I11" s="213">
        <v>111941.23</v>
      </c>
      <c r="J11" s="217">
        <v>183986.64</v>
      </c>
      <c r="K11" s="37">
        <f t="shared" si="0"/>
        <v>975588.4800000001</v>
      </c>
      <c r="N11" s="175"/>
    </row>
    <row r="12" spans="1:14" ht="35.25" customHeight="1" thickBot="1" x14ac:dyDescent="0.3">
      <c r="A12" s="140" t="s">
        <v>223</v>
      </c>
      <c r="B12" s="228">
        <v>0</v>
      </c>
      <c r="C12" s="214">
        <v>1942.65</v>
      </c>
      <c r="D12" s="214">
        <v>0</v>
      </c>
      <c r="E12" s="214">
        <v>25452.84</v>
      </c>
      <c r="F12" s="214">
        <v>0</v>
      </c>
      <c r="G12" s="214">
        <v>17101.82</v>
      </c>
      <c r="H12" s="214">
        <v>3906</v>
      </c>
      <c r="I12" s="214">
        <v>0</v>
      </c>
      <c r="J12" s="215">
        <v>96.98</v>
      </c>
      <c r="K12" s="37">
        <f t="shared" si="0"/>
        <v>48500.29</v>
      </c>
    </row>
    <row r="13" spans="1:14" ht="32.25" thickBot="1" x14ac:dyDescent="0.3">
      <c r="A13" s="38" t="s">
        <v>209</v>
      </c>
      <c r="B13" s="174">
        <v>0</v>
      </c>
      <c r="C13" s="213">
        <v>0</v>
      </c>
      <c r="D13" s="213">
        <v>0</v>
      </c>
      <c r="E13" s="227">
        <v>0</v>
      </c>
      <c r="F13" s="213">
        <v>0</v>
      </c>
      <c r="G13" s="213">
        <v>0</v>
      </c>
      <c r="H13" s="213">
        <v>0</v>
      </c>
      <c r="I13" s="213">
        <v>0</v>
      </c>
      <c r="J13" s="213" t="s">
        <v>227</v>
      </c>
      <c r="K13" s="37">
        <f t="shared" si="0"/>
        <v>0</v>
      </c>
    </row>
    <row r="14" spans="1:14" ht="21.75" customHeight="1" thickBot="1" x14ac:dyDescent="0.3">
      <c r="A14" s="63" t="s">
        <v>108</v>
      </c>
      <c r="B14" s="64">
        <f t="shared" ref="B14:J14" si="1">SUM(B3:B13)</f>
        <v>1063792.8400000001</v>
      </c>
      <c r="C14" s="64">
        <f t="shared" si="1"/>
        <v>112344.3</v>
      </c>
      <c r="D14" s="64">
        <f t="shared" si="1"/>
        <v>240161.91</v>
      </c>
      <c r="E14" s="64">
        <f t="shared" si="1"/>
        <v>37822.630000000005</v>
      </c>
      <c r="F14" s="64">
        <f t="shared" si="1"/>
        <v>15240.399999999998</v>
      </c>
      <c r="G14" s="64">
        <f t="shared" si="1"/>
        <v>41035.47</v>
      </c>
      <c r="H14" s="64">
        <f t="shared" si="1"/>
        <v>162823.54</v>
      </c>
      <c r="I14" s="64">
        <f t="shared" si="1"/>
        <v>156648.41</v>
      </c>
      <c r="J14" s="64">
        <f t="shared" si="1"/>
        <v>194506.32000000004</v>
      </c>
      <c r="K14" s="239">
        <f t="shared" si="0"/>
        <v>2024375.82</v>
      </c>
    </row>
    <row r="16" spans="1:14" ht="19.5" thickBot="1" x14ac:dyDescent="0.35">
      <c r="B16" s="141" t="s">
        <v>208</v>
      </c>
      <c r="C16" s="141"/>
    </row>
    <row r="17" spans="1:8" ht="63" x14ac:dyDescent="0.25">
      <c r="A17" s="142" t="s">
        <v>99</v>
      </c>
      <c r="B17" s="143" t="s">
        <v>203</v>
      </c>
      <c r="C17" s="143" t="s">
        <v>204</v>
      </c>
      <c r="D17" s="144" t="s">
        <v>207</v>
      </c>
      <c r="E17" s="145" t="s">
        <v>205</v>
      </c>
      <c r="F17" s="145" t="s">
        <v>206</v>
      </c>
    </row>
    <row r="18" spans="1:8" ht="15.75" x14ac:dyDescent="0.25">
      <c r="A18" s="136" t="s">
        <v>109</v>
      </c>
      <c r="B18" s="218">
        <v>1988</v>
      </c>
      <c r="C18" s="218">
        <v>807</v>
      </c>
      <c r="D18" s="138"/>
      <c r="E18" s="139"/>
      <c r="F18" s="139"/>
      <c r="H18" s="67"/>
    </row>
    <row r="19" spans="1:8" ht="15.75" x14ac:dyDescent="0.25">
      <c r="A19" s="137" t="s">
        <v>100</v>
      </c>
      <c r="B19" s="219">
        <v>12405</v>
      </c>
      <c r="C19" s="219">
        <v>1789</v>
      </c>
      <c r="D19" s="167"/>
      <c r="E19" s="168"/>
      <c r="F19" s="168"/>
      <c r="H19" s="67"/>
    </row>
    <row r="20" spans="1:8" ht="15.75" x14ac:dyDescent="0.25">
      <c r="A20" s="136" t="s">
        <v>110</v>
      </c>
      <c r="B20" s="218">
        <v>680</v>
      </c>
      <c r="C20" s="218">
        <v>396</v>
      </c>
      <c r="D20" s="138"/>
      <c r="E20" s="139"/>
      <c r="F20" s="139"/>
      <c r="H20" s="67"/>
    </row>
    <row r="21" spans="1:8" ht="15.75" x14ac:dyDescent="0.25">
      <c r="A21" s="137" t="s">
        <v>112</v>
      </c>
      <c r="B21" s="219">
        <v>571</v>
      </c>
      <c r="C21" s="219">
        <v>160</v>
      </c>
      <c r="D21" s="167"/>
      <c r="E21" s="168"/>
      <c r="F21" s="168"/>
      <c r="H21" s="67"/>
    </row>
    <row r="22" spans="1:8" ht="15.75" x14ac:dyDescent="0.25">
      <c r="A22" s="136" t="s">
        <v>115</v>
      </c>
      <c r="B22" s="218">
        <v>1944</v>
      </c>
      <c r="C22" s="218">
        <v>296</v>
      </c>
      <c r="D22" s="138"/>
      <c r="E22" s="139"/>
      <c r="F22" s="139"/>
      <c r="H22" s="67"/>
    </row>
    <row r="23" spans="1:8" ht="15.75" x14ac:dyDescent="0.25">
      <c r="A23" s="137" t="s">
        <v>101</v>
      </c>
      <c r="B23" s="219">
        <v>7942</v>
      </c>
      <c r="C23" s="219">
        <v>4900</v>
      </c>
      <c r="D23" s="167"/>
      <c r="E23" s="168"/>
      <c r="F23" s="168"/>
      <c r="H23" s="67"/>
    </row>
    <row r="24" spans="1:8" ht="15.75" x14ac:dyDescent="0.25">
      <c r="A24" s="136" t="s">
        <v>102</v>
      </c>
      <c r="B24" s="218">
        <v>5941</v>
      </c>
      <c r="C24" s="218">
        <v>1036</v>
      </c>
      <c r="D24" s="138"/>
      <c r="E24" s="139"/>
      <c r="F24" s="139"/>
      <c r="H24" s="67"/>
    </row>
    <row r="25" spans="1:8" ht="15.75" x14ac:dyDescent="0.25">
      <c r="A25" s="137" t="s">
        <v>113</v>
      </c>
      <c r="B25" s="219">
        <v>1352</v>
      </c>
      <c r="C25" s="219">
        <v>246</v>
      </c>
      <c r="D25" s="167"/>
      <c r="E25" s="168"/>
      <c r="F25" s="168"/>
      <c r="H25" s="67"/>
    </row>
    <row r="26" spans="1:8" ht="15.75" x14ac:dyDescent="0.25">
      <c r="A26" s="136" t="s">
        <v>103</v>
      </c>
      <c r="B26" s="218">
        <v>17967</v>
      </c>
      <c r="C26" s="218">
        <v>1659</v>
      </c>
      <c r="D26" s="138"/>
      <c r="E26" s="139"/>
      <c r="F26" s="139"/>
      <c r="H26" s="67"/>
    </row>
    <row r="27" spans="1:8" ht="15.75" x14ac:dyDescent="0.25">
      <c r="A27" s="137" t="s">
        <v>104</v>
      </c>
      <c r="B27" s="219">
        <v>4834</v>
      </c>
      <c r="C27" s="219">
        <v>1015</v>
      </c>
      <c r="D27" s="167"/>
      <c r="E27" s="168"/>
      <c r="F27" s="168"/>
      <c r="H27" s="67"/>
    </row>
    <row r="28" spans="1:8" ht="15.75" x14ac:dyDescent="0.25">
      <c r="A28" s="136" t="s">
        <v>105</v>
      </c>
      <c r="B28" s="218">
        <v>4910</v>
      </c>
      <c r="C28" s="218">
        <v>721</v>
      </c>
      <c r="D28" s="138"/>
      <c r="E28" s="139"/>
      <c r="F28" s="139"/>
      <c r="H28" s="67"/>
    </row>
    <row r="29" spans="1:8" ht="15.75" x14ac:dyDescent="0.25">
      <c r="A29" s="137" t="s">
        <v>106</v>
      </c>
      <c r="B29" s="219">
        <v>2169</v>
      </c>
      <c r="C29" s="219">
        <v>1652</v>
      </c>
      <c r="D29" s="167"/>
      <c r="E29" s="168"/>
      <c r="F29" s="168"/>
    </row>
    <row r="30" spans="1:8" ht="15.75" x14ac:dyDescent="0.25">
      <c r="A30" s="136" t="s">
        <v>111</v>
      </c>
      <c r="B30" s="218">
        <v>1275</v>
      </c>
      <c r="C30" s="218">
        <v>246</v>
      </c>
      <c r="D30" s="138"/>
      <c r="E30" s="139"/>
      <c r="F30" s="139"/>
    </row>
    <row r="31" spans="1:8" ht="15.75" x14ac:dyDescent="0.25">
      <c r="A31" s="137" t="s">
        <v>114</v>
      </c>
      <c r="B31" s="219">
        <v>548</v>
      </c>
      <c r="C31" s="219">
        <v>272</v>
      </c>
      <c r="D31" s="167"/>
      <c r="E31" s="168"/>
      <c r="F31" s="168"/>
    </row>
    <row r="32" spans="1:8" ht="15.75" x14ac:dyDescent="0.25">
      <c r="A32" s="136" t="s">
        <v>116</v>
      </c>
      <c r="B32" s="218">
        <v>477</v>
      </c>
      <c r="C32" s="218">
        <v>244</v>
      </c>
      <c r="D32" s="138"/>
      <c r="E32" s="139"/>
      <c r="F32" s="139"/>
    </row>
    <row r="33" spans="1:6" ht="15.75" x14ac:dyDescent="0.25">
      <c r="A33" s="137" t="s">
        <v>107</v>
      </c>
      <c r="B33" s="219">
        <v>1987</v>
      </c>
      <c r="C33" s="219">
        <v>1162</v>
      </c>
      <c r="D33" s="167"/>
      <c r="E33" s="168"/>
      <c r="F33" s="168"/>
    </row>
    <row r="34" spans="1:6" ht="15.75" x14ac:dyDescent="0.25">
      <c r="A34" s="240" t="s">
        <v>2</v>
      </c>
      <c r="B34" s="241">
        <v>66990</v>
      </c>
      <c r="C34" s="242">
        <f>SUM(C18:C33)</f>
        <v>16601</v>
      </c>
      <c r="D34" s="234"/>
      <c r="E34" s="235"/>
      <c r="F34" s="23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workbookViewId="0">
      <selection activeCell="H17" sqref="H17"/>
    </sheetView>
  </sheetViews>
  <sheetFormatPr defaultRowHeight="15" x14ac:dyDescent="0.25"/>
  <cols>
    <col min="1" max="1" width="11.5703125" customWidth="1"/>
    <col min="3" max="3" width="13.5703125" customWidth="1"/>
    <col min="4" max="4" width="16.85546875" customWidth="1"/>
    <col min="5" max="5" width="4.28515625" customWidth="1"/>
    <col min="6" max="6" width="12" customWidth="1"/>
    <col min="7" max="7" width="13.28515625" customWidth="1"/>
    <col min="8" max="8" width="16.28515625" customWidth="1"/>
    <col min="9" max="9" width="5.42578125" customWidth="1"/>
    <col min="10" max="10" width="12" customWidth="1"/>
    <col min="11" max="11" width="9.28515625" bestFit="1" customWidth="1"/>
    <col min="12" max="12" width="15.140625" customWidth="1"/>
    <col min="13" max="13" width="15.7109375" customWidth="1"/>
  </cols>
  <sheetData>
    <row r="1" spans="1:13" ht="15.75" x14ac:dyDescent="0.25">
      <c r="A1" s="297" t="s">
        <v>126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3" ht="15" customHeight="1" x14ac:dyDescent="0.25">
      <c r="A2" s="298" t="s">
        <v>127</v>
      </c>
      <c r="B2" s="299"/>
      <c r="C2" s="299"/>
      <c r="D2" s="300"/>
      <c r="F2" s="304" t="s">
        <v>132</v>
      </c>
      <c r="G2" s="304"/>
      <c r="H2" s="304"/>
      <c r="J2" s="298" t="s">
        <v>133</v>
      </c>
      <c r="K2" s="299"/>
      <c r="L2" s="299"/>
      <c r="M2" s="300"/>
    </row>
    <row r="3" spans="1:13" ht="15" customHeight="1" x14ac:dyDescent="0.25">
      <c r="A3" s="301"/>
      <c r="B3" s="302"/>
      <c r="C3" s="302"/>
      <c r="D3" s="303"/>
      <c r="F3" s="304"/>
      <c r="G3" s="304"/>
      <c r="H3" s="304"/>
      <c r="J3" s="301"/>
      <c r="K3" s="302"/>
      <c r="L3" s="302"/>
      <c r="M3" s="303"/>
    </row>
    <row r="4" spans="1:13" ht="15.75" x14ac:dyDescent="0.25">
      <c r="A4" s="9" t="s">
        <v>128</v>
      </c>
      <c r="B4" s="9" t="s">
        <v>129</v>
      </c>
      <c r="C4" s="9" t="s">
        <v>130</v>
      </c>
      <c r="D4" s="9" t="s">
        <v>131</v>
      </c>
      <c r="F4" s="12" t="s">
        <v>128</v>
      </c>
      <c r="G4" s="12" t="s">
        <v>129</v>
      </c>
      <c r="H4" s="12" t="s">
        <v>131</v>
      </c>
      <c r="J4" s="12" t="s">
        <v>128</v>
      </c>
      <c r="K4" s="12" t="s">
        <v>129</v>
      </c>
      <c r="L4" s="12" t="s">
        <v>130</v>
      </c>
      <c r="M4" s="12" t="s">
        <v>134</v>
      </c>
    </row>
    <row r="5" spans="1:13" ht="15.75" x14ac:dyDescent="0.25">
      <c r="A5" s="223" t="s">
        <v>109</v>
      </c>
      <c r="B5" s="223">
        <v>6</v>
      </c>
      <c r="C5" s="222">
        <v>428.75</v>
      </c>
      <c r="D5" s="222">
        <v>103504.46</v>
      </c>
      <c r="E5" s="225"/>
      <c r="F5" s="223" t="s">
        <v>109</v>
      </c>
      <c r="G5" s="223">
        <v>1</v>
      </c>
      <c r="H5" s="222">
        <v>500</v>
      </c>
      <c r="I5" s="225"/>
      <c r="J5" s="223" t="s">
        <v>109</v>
      </c>
      <c r="K5" s="220">
        <v>5</v>
      </c>
      <c r="L5" s="220">
        <v>567.35</v>
      </c>
      <c r="M5" s="221">
        <v>23820</v>
      </c>
    </row>
    <row r="6" spans="1:13" ht="15.75" x14ac:dyDescent="0.25">
      <c r="A6" s="223"/>
      <c r="B6" s="223"/>
      <c r="C6" s="222"/>
      <c r="D6" s="222"/>
      <c r="E6" s="225"/>
      <c r="F6" s="146"/>
      <c r="G6" s="146"/>
      <c r="H6" s="226"/>
      <c r="I6" s="225"/>
      <c r="J6" s="223" t="s">
        <v>103</v>
      </c>
      <c r="K6" s="224">
        <v>1</v>
      </c>
      <c r="L6" s="222">
        <v>14042.94</v>
      </c>
      <c r="M6" s="222">
        <v>391020</v>
      </c>
    </row>
    <row r="7" spans="1:13" ht="15.75" x14ac:dyDescent="0.25">
      <c r="A7" s="10"/>
      <c r="B7" s="98"/>
      <c r="C7" s="99"/>
      <c r="D7" s="99"/>
      <c r="F7" s="10"/>
      <c r="G7" s="13"/>
      <c r="H7" s="11"/>
      <c r="J7" s="10"/>
      <c r="K7" s="14"/>
      <c r="L7" s="11"/>
      <c r="M7" s="11"/>
    </row>
    <row r="8" spans="1:13" ht="15.75" x14ac:dyDescent="0.25">
      <c r="A8" s="10"/>
      <c r="B8" s="98"/>
      <c r="C8" s="99"/>
      <c r="D8" s="99"/>
      <c r="F8" s="10"/>
      <c r="G8" s="13"/>
      <c r="H8" s="11"/>
      <c r="J8" s="10"/>
      <c r="K8" s="14"/>
      <c r="L8" s="11"/>
      <c r="M8" s="11"/>
    </row>
    <row r="9" spans="1:13" ht="15.75" x14ac:dyDescent="0.25">
      <c r="A9" s="10"/>
      <c r="B9" s="98"/>
      <c r="C9" s="99"/>
      <c r="D9" s="99"/>
      <c r="F9" s="10"/>
      <c r="G9" s="13"/>
      <c r="H9" s="11"/>
      <c r="J9" s="10"/>
      <c r="K9" s="14"/>
      <c r="L9" s="11"/>
      <c r="M9" s="11"/>
    </row>
    <row r="10" spans="1:13" ht="15.75" x14ac:dyDescent="0.25">
      <c r="A10" s="10"/>
      <c r="B10" s="98"/>
      <c r="C10" s="99"/>
      <c r="D10" s="99"/>
      <c r="F10" s="10"/>
      <c r="G10" s="13"/>
      <c r="H10" s="11"/>
      <c r="J10" s="10"/>
      <c r="K10" s="14"/>
      <c r="L10" s="11"/>
      <c r="M10" s="11"/>
    </row>
    <row r="11" spans="1:13" ht="15.75" x14ac:dyDescent="0.25">
      <c r="A11" s="10"/>
      <c r="B11" s="98"/>
      <c r="C11" s="99"/>
      <c r="D11" s="99"/>
      <c r="F11" s="10"/>
      <c r="G11" s="13"/>
      <c r="H11" s="11"/>
      <c r="J11" s="10"/>
      <c r="K11" s="14"/>
      <c r="L11" s="11"/>
      <c r="M11" s="11"/>
    </row>
    <row r="12" spans="1:13" ht="15.75" x14ac:dyDescent="0.25">
      <c r="A12" s="10"/>
      <c r="B12" s="98"/>
      <c r="C12" s="99"/>
      <c r="D12" s="99"/>
      <c r="F12" s="10"/>
      <c r="G12" s="13"/>
      <c r="H12" s="11"/>
      <c r="J12" s="10"/>
      <c r="K12" s="14"/>
      <c r="L12" s="11"/>
      <c r="M12" s="11"/>
    </row>
    <row r="13" spans="1:13" ht="15.75" x14ac:dyDescent="0.25">
      <c r="A13" s="10"/>
      <c r="B13" s="98"/>
      <c r="C13" s="99"/>
      <c r="D13" s="99"/>
      <c r="F13" s="10"/>
      <c r="G13" s="13"/>
      <c r="H13" s="11"/>
      <c r="J13" s="10"/>
      <c r="K13" s="14"/>
      <c r="L13" s="11"/>
      <c r="M13" s="11"/>
    </row>
    <row r="14" spans="1:13" ht="15.75" x14ac:dyDescent="0.25">
      <c r="F14" s="10"/>
      <c r="G14" s="13"/>
      <c r="H14" s="11"/>
    </row>
    <row r="16" spans="1:13" x14ac:dyDescent="0.25">
      <c r="A16" s="298" t="s">
        <v>135</v>
      </c>
      <c r="B16" s="299"/>
      <c r="C16" s="299"/>
      <c r="D16" s="300"/>
      <c r="E16" s="53"/>
      <c r="F16" s="53"/>
      <c r="G16" s="53"/>
      <c r="H16" s="53"/>
    </row>
    <row r="17" spans="1:4" ht="15" customHeight="1" x14ac:dyDescent="0.25">
      <c r="A17" s="301"/>
      <c r="B17" s="302"/>
      <c r="C17" s="302"/>
      <c r="D17" s="303"/>
    </row>
    <row r="18" spans="1:4" ht="15" customHeight="1" x14ac:dyDescent="0.25">
      <c r="A18" s="12" t="s">
        <v>128</v>
      </c>
      <c r="B18" s="12" t="s">
        <v>129</v>
      </c>
      <c r="C18" s="12" t="s">
        <v>130</v>
      </c>
      <c r="D18" s="12" t="s">
        <v>136</v>
      </c>
    </row>
    <row r="19" spans="1:4" ht="15.75" x14ac:dyDescent="0.25">
      <c r="A19" s="10"/>
      <c r="B19" s="15"/>
      <c r="C19" s="11"/>
      <c r="D19" s="11"/>
    </row>
    <row r="20" spans="1:4" ht="15.75" x14ac:dyDescent="0.25">
      <c r="A20" s="10"/>
      <c r="B20" s="15"/>
      <c r="C20" s="11"/>
      <c r="D20" s="11"/>
    </row>
    <row r="21" spans="1:4" ht="15.75" x14ac:dyDescent="0.25">
      <c r="A21" s="10"/>
      <c r="B21" s="15"/>
      <c r="C21" s="11"/>
      <c r="D21" s="11"/>
    </row>
    <row r="22" spans="1:4" ht="15.75" x14ac:dyDescent="0.25">
      <c r="A22" s="10"/>
      <c r="B22" s="15"/>
      <c r="C22" s="11"/>
      <c r="D22" s="11"/>
    </row>
    <row r="23" spans="1:4" ht="15.75" x14ac:dyDescent="0.25">
      <c r="A23" s="10"/>
      <c r="B23" s="15"/>
      <c r="C23" s="11"/>
      <c r="D23" s="11"/>
    </row>
    <row r="24" spans="1:4" ht="15.75" x14ac:dyDescent="0.25">
      <c r="A24" s="10"/>
      <c r="B24" s="15"/>
      <c r="C24" s="11"/>
      <c r="D24" s="11"/>
    </row>
    <row r="25" spans="1:4" ht="15.75" x14ac:dyDescent="0.25">
      <c r="A25" s="10"/>
      <c r="B25" s="15"/>
      <c r="C25" s="11"/>
      <c r="D25" s="11"/>
    </row>
    <row r="26" spans="1:4" ht="15.75" x14ac:dyDescent="0.25">
      <c r="A26" s="10"/>
      <c r="B26" s="15"/>
      <c r="C26" s="11"/>
      <c r="D26" s="11"/>
    </row>
    <row r="27" spans="1:4" ht="15.75" x14ac:dyDescent="0.25">
      <c r="A27" s="10"/>
      <c r="B27" s="15"/>
      <c r="C27" s="11"/>
      <c r="D27" s="11"/>
    </row>
  </sheetData>
  <mergeCells count="5">
    <mergeCell ref="A16:D17"/>
    <mergeCell ref="A1:J1"/>
    <mergeCell ref="A2:D3"/>
    <mergeCell ref="F2:H3"/>
    <mergeCell ref="J2:M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MUHAKEMAT</vt:lpstr>
      <vt:lpstr>MUHASEBE 1</vt:lpstr>
      <vt:lpstr>MUHASEBE 2</vt:lpstr>
      <vt:lpstr>MUHASEBE 3</vt:lpstr>
      <vt:lpstr>MUHASEBE 4</vt:lpstr>
      <vt:lpstr>MUHASEBE 5</vt:lpstr>
      <vt:lpstr>MİLLİ EMLAK 1</vt:lpstr>
      <vt:lpstr>MİLLİ EMLAK 2</vt:lpstr>
      <vt:lpstr>MİLLİ EMLAK 3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2017-03-28T08:33:28Z</cp:lastPrinted>
  <dcterms:created xsi:type="dcterms:W3CDTF">2015-02-24T08:27:46Z</dcterms:created>
  <dcterms:modified xsi:type="dcterms:W3CDTF">2018-02-12T09:06:31Z</dcterms:modified>
</cp:coreProperties>
</file>