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9600" windowHeight="4065" tabRatio="822"/>
  </bookViews>
  <sheets>
    <sheet name="MUHAKEMAT" sheetId="1" r:id="rId1"/>
    <sheet name="MUHASEBE 1" sheetId="2" r:id="rId2"/>
    <sheet name="MUHASEBE 2" sheetId="3" r:id="rId3"/>
    <sheet name="MUHASEBE 3" sheetId="4" r:id="rId4"/>
    <sheet name="MUHASEBE 4" sheetId="5" r:id="rId5"/>
    <sheet name="MUHASEBE 5" sheetId="6" r:id="rId6"/>
    <sheet name="MİLLİ EMLAK 1" sheetId="7" r:id="rId7"/>
    <sheet name="MİLLİ EMLAK 2" sheetId="8" r:id="rId8"/>
    <sheet name="MİLLİ EMLAK 3" sheetId="9" r:id="rId9"/>
    <sheet name="PERSONEL 2" sheetId="11" state="hidden" r:id="rId10"/>
    <sheet name="PERSONEL" sheetId="13" r:id="rId11"/>
    <sheet name="Sayfa1" sheetId="14" r:id="rId12"/>
  </sheets>
  <calcPr calcId="145621"/>
</workbook>
</file>

<file path=xl/calcChain.xml><?xml version="1.0" encoding="utf-8"?>
<calcChain xmlns="http://schemas.openxmlformats.org/spreadsheetml/2006/main">
  <c r="G25" i="8" l="1"/>
  <c r="F25" i="8"/>
  <c r="E25" i="8"/>
  <c r="D20" i="7" l="1"/>
  <c r="K13" i="6" l="1"/>
  <c r="J13" i="6"/>
  <c r="I13" i="6"/>
  <c r="H13" i="6"/>
  <c r="G13" i="6"/>
  <c r="K12" i="6"/>
  <c r="J12" i="6"/>
  <c r="I12" i="6"/>
  <c r="H12" i="6"/>
  <c r="G12" i="6"/>
  <c r="D13" i="6"/>
  <c r="C13" i="6"/>
  <c r="D12" i="6"/>
  <c r="C12" i="6"/>
  <c r="I8" i="2"/>
  <c r="I9" i="2"/>
  <c r="I7" i="2"/>
  <c r="C9" i="2"/>
  <c r="B9" i="2"/>
  <c r="D8" i="2"/>
  <c r="D7" i="2"/>
  <c r="D6" i="2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O17" i="1"/>
  <c r="O16" i="1"/>
  <c r="O15" i="1"/>
  <c r="O14" i="1"/>
  <c r="O13" i="1"/>
  <c r="O12" i="1"/>
  <c r="O11" i="1"/>
  <c r="O10" i="1"/>
  <c r="O9" i="1"/>
  <c r="E6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5" i="4"/>
  <c r="E4" i="4"/>
  <c r="D9" i="2" l="1"/>
  <c r="O19" i="1"/>
  <c r="K11" i="6"/>
  <c r="J11" i="6"/>
  <c r="I11" i="6"/>
  <c r="H11" i="6"/>
  <c r="G11" i="6"/>
  <c r="L10" i="6"/>
  <c r="L9" i="6"/>
  <c r="K8" i="6"/>
  <c r="J8" i="6"/>
  <c r="I8" i="6"/>
  <c r="H8" i="6"/>
  <c r="G8" i="6"/>
  <c r="L7" i="6"/>
  <c r="L6" i="6"/>
  <c r="D11" i="6"/>
  <c r="C11" i="6"/>
  <c r="E10" i="6"/>
  <c r="E9" i="6"/>
  <c r="D8" i="6"/>
  <c r="C8" i="6"/>
  <c r="E7" i="6"/>
  <c r="E6" i="6"/>
  <c r="F22" i="5"/>
  <c r="E22" i="5"/>
  <c r="C22" i="5"/>
  <c r="B22" i="5"/>
  <c r="G21" i="5"/>
  <c r="D21" i="5"/>
  <c r="G20" i="5"/>
  <c r="D20" i="5"/>
  <c r="G19" i="5"/>
  <c r="D19" i="5"/>
  <c r="G18" i="5"/>
  <c r="D18" i="5"/>
  <c r="G17" i="5"/>
  <c r="D17" i="5"/>
  <c r="G16" i="5"/>
  <c r="D16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G7" i="5"/>
  <c r="D7" i="5"/>
  <c r="G6" i="5"/>
  <c r="D6" i="5"/>
  <c r="G5" i="5"/>
  <c r="D5" i="5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G21" i="4"/>
  <c r="F21" i="4"/>
  <c r="C21" i="4"/>
  <c r="B21" i="4"/>
  <c r="E21" i="4" s="1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H5" i="4"/>
  <c r="D5" i="4"/>
  <c r="H4" i="4"/>
  <c r="D4" i="4"/>
  <c r="C23" i="3"/>
  <c r="B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L13" i="6" l="1"/>
  <c r="I14" i="6"/>
  <c r="E12" i="6"/>
  <c r="J14" i="6"/>
  <c r="D21" i="4"/>
  <c r="L12" i="6"/>
  <c r="L14" i="6" s="1"/>
  <c r="L11" i="6"/>
  <c r="H14" i="6"/>
  <c r="G14" i="6"/>
  <c r="K14" i="6"/>
  <c r="C14" i="6"/>
  <c r="E13" i="6"/>
  <c r="G22" i="5"/>
  <c r="D22" i="5"/>
  <c r="H21" i="4"/>
  <c r="I21" i="4"/>
  <c r="D23" i="3"/>
  <c r="L8" i="6"/>
  <c r="D14" i="6"/>
  <c r="L4" i="8"/>
  <c r="L5" i="8"/>
  <c r="L6" i="8"/>
  <c r="L7" i="8"/>
  <c r="L8" i="8"/>
  <c r="L9" i="8"/>
  <c r="L10" i="8"/>
  <c r="L11" i="8"/>
  <c r="L12" i="8"/>
  <c r="L13" i="8"/>
  <c r="L3" i="8"/>
  <c r="D14" i="8"/>
  <c r="E14" i="8"/>
  <c r="F14" i="8"/>
  <c r="G14" i="8"/>
  <c r="H14" i="8"/>
  <c r="I14" i="8"/>
  <c r="J14" i="8"/>
  <c r="K14" i="8"/>
  <c r="C14" i="8"/>
  <c r="H20" i="7"/>
  <c r="I20" i="7"/>
  <c r="G20" i="7"/>
  <c r="C20" i="7"/>
  <c r="B20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4" i="7"/>
  <c r="N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4" i="7"/>
  <c r="L14" i="8" l="1"/>
  <c r="N20" i="7"/>
  <c r="L20" i="7"/>
  <c r="M20" i="7"/>
  <c r="E31" i="13" l="1"/>
  <c r="E29" i="13"/>
  <c r="E28" i="13"/>
  <c r="E30" i="13" l="1"/>
  <c r="E32" i="13" s="1"/>
</calcChain>
</file>

<file path=xl/sharedStrings.xml><?xml version="1.0" encoding="utf-8"?>
<sst xmlns="http://schemas.openxmlformats.org/spreadsheetml/2006/main" count="415" uniqueCount="234">
  <si>
    <t>DAVACI</t>
  </si>
  <si>
    <t>DAVALI</t>
  </si>
  <si>
    <t>TOPLAM</t>
  </si>
  <si>
    <t>HAZİNE LEHİNE</t>
  </si>
  <si>
    <t>HAZİNE ALEYHİNE</t>
  </si>
  <si>
    <t>Merkez ve İlçe Birimleri</t>
  </si>
  <si>
    <t>İLÇELER</t>
  </si>
  <si>
    <t>ASLİYE HUKUK</t>
  </si>
  <si>
    <t>SULH HUKUK</t>
  </si>
  <si>
    <t>KADASTRO</t>
  </si>
  <si>
    <t>AĞIR CEZA</t>
  </si>
  <si>
    <t>ASLİYE CEZA</t>
  </si>
  <si>
    <t>SULH CEZA</t>
  </si>
  <si>
    <t>VERGİ</t>
  </si>
  <si>
    <t>İDARE</t>
  </si>
  <si>
    <t>İCRA MÜD.</t>
  </si>
  <si>
    <t>MERKEZ</t>
  </si>
  <si>
    <t>AKYAZI</t>
  </si>
  <si>
    <t>FERİZLİ</t>
  </si>
  <si>
    <t>GEYVE</t>
  </si>
  <si>
    <t>HENDEK</t>
  </si>
  <si>
    <t>KARASU</t>
  </si>
  <si>
    <t>KAYNARCA</t>
  </si>
  <si>
    <t>KOCAALİ</t>
  </si>
  <si>
    <t>PAMUKOVA</t>
  </si>
  <si>
    <t>SAPANCA</t>
  </si>
  <si>
    <t xml:space="preserve"> </t>
  </si>
  <si>
    <t>BÜTÇE GİDERLERİNİN TÜRLERİNE GÖRE DAĞILIMI</t>
  </si>
  <si>
    <t>BÜTÇE GİDERLERİ</t>
  </si>
  <si>
    <t>HARCAMA TÜRÜ</t>
  </si>
  <si>
    <t>ORAN (%)</t>
  </si>
  <si>
    <t>CARİ HARCAMALAR</t>
  </si>
  <si>
    <t>YATIRIM HARCAMALARI</t>
  </si>
  <si>
    <t xml:space="preserve">TRANSFER HARCAMALARI </t>
  </si>
  <si>
    <t>TOPLAM HARCAMALAR</t>
  </si>
  <si>
    <t>Elektrik Giderleri</t>
  </si>
  <si>
    <t>Yakacak Giderleri</t>
  </si>
  <si>
    <t xml:space="preserve">Ulaştırma Giderleri </t>
  </si>
  <si>
    <t>MUHASEBE BİRİMİ ADI</t>
  </si>
  <si>
    <t>Akyazı Malmüdürlüğü</t>
  </si>
  <si>
    <t>Karapürçek Malmüdürlüğü</t>
  </si>
  <si>
    <t>Hendek Malmüdürlüğü</t>
  </si>
  <si>
    <t>Sapanca Malmüdürlüğü</t>
  </si>
  <si>
    <t>Pamukova Malmüdürlüğü</t>
  </si>
  <si>
    <t>Geyve Malmüdürlüğü</t>
  </si>
  <si>
    <t>Taraklı Malmüdürlüğü</t>
  </si>
  <si>
    <t>Kocaali Malmüdürlüğü</t>
  </si>
  <si>
    <t>Karasu Malmüdürlüğü</t>
  </si>
  <si>
    <t>Kaynarca Malmüdürlüğü</t>
  </si>
  <si>
    <t xml:space="preserve">Ferizli Malmüdürlüğü </t>
  </si>
  <si>
    <t>Söğütlü Malmüdürlüğü</t>
  </si>
  <si>
    <t>Adapazarı Malmüdürlüğü</t>
  </si>
  <si>
    <t>Erenler Malmüdürlüğü</t>
  </si>
  <si>
    <t>Serdivan Malmüdürlüğü</t>
  </si>
  <si>
    <t>Arifiye Malmüdürlüğü</t>
  </si>
  <si>
    <t>Muhasebe Müdürlüğü</t>
  </si>
  <si>
    <t>MUHASEBE BİRİMİ  ADI</t>
  </si>
  <si>
    <t>BÜTÇE GELİRLERİ</t>
  </si>
  <si>
    <t>GELİRLERİN GİDERLERİ KARŞILAMA ORANI (%)</t>
  </si>
  <si>
    <t>Deft.Muhasebe Müd.</t>
  </si>
  <si>
    <t>Karapürçek Malmüd.</t>
  </si>
  <si>
    <t>MAAŞ ÖDENEN PERSONEL VE YEVMİYE SAYILARI</t>
  </si>
  <si>
    <t>MUHASEBE BİRİMİNİN ADI</t>
  </si>
  <si>
    <t>MAAŞ ÖDENEN PERSONEL SAYISI</t>
  </si>
  <si>
    <t>YEVMİYE SAYISI</t>
  </si>
  <si>
    <t>ORAN</t>
  </si>
  <si>
    <t>(%)</t>
  </si>
  <si>
    <t>Deft. Muhasebe Müdürlüğü</t>
  </si>
  <si>
    <t>Saymanlık</t>
  </si>
  <si>
    <t>GELİR</t>
  </si>
  <si>
    <t>GİDER</t>
  </si>
  <si>
    <t>Tahakkuk</t>
  </si>
  <si>
    <t>Tahsilat</t>
  </si>
  <si>
    <t>Tah./Tahs.</t>
  </si>
  <si>
    <t xml:space="preserve">Mal ve </t>
  </si>
  <si>
    <t>Ödenen</t>
  </si>
  <si>
    <t>Personele</t>
  </si>
  <si>
    <t>Hazineye</t>
  </si>
  <si>
    <t>Sermayeye</t>
  </si>
  <si>
    <t>Adı</t>
  </si>
  <si>
    <t>Dönem</t>
  </si>
  <si>
    <t xml:space="preserve">Oranı   </t>
  </si>
  <si>
    <t>Hizmet</t>
  </si>
  <si>
    <t>Vergi ve Fon</t>
  </si>
  <si>
    <t>Ödenen Döner</t>
  </si>
  <si>
    <t>Aktarılan</t>
  </si>
  <si>
    <t>Alımları</t>
  </si>
  <si>
    <t>Payları</t>
  </si>
  <si>
    <t>Serm.Payları</t>
  </si>
  <si>
    <t>Miktar</t>
  </si>
  <si>
    <t>Tutar</t>
  </si>
  <si>
    <t>Kurumlar</t>
  </si>
  <si>
    <t>Döner</t>
  </si>
  <si>
    <t>Serm.Saym.</t>
  </si>
  <si>
    <t>Artış Or.</t>
  </si>
  <si>
    <t>Sakarya</t>
  </si>
  <si>
    <t>Üniv. Dön.</t>
  </si>
  <si>
    <t>YER</t>
  </si>
  <si>
    <t>Akyazı</t>
  </si>
  <si>
    <t>Geyve</t>
  </si>
  <si>
    <t>Hendek</t>
  </si>
  <si>
    <t>Karasu</t>
  </si>
  <si>
    <t>Kaynarca</t>
  </si>
  <si>
    <t>Kocaali</t>
  </si>
  <si>
    <t>Pamukova</t>
  </si>
  <si>
    <t>Taraklı</t>
  </si>
  <si>
    <t>Toplam</t>
  </si>
  <si>
    <t>Adapazarı</t>
  </si>
  <si>
    <t>Arifiye</t>
  </si>
  <si>
    <t>Sapanca</t>
  </si>
  <si>
    <t>Erenler</t>
  </si>
  <si>
    <t>Karapürçek</t>
  </si>
  <si>
    <t>Serdivan</t>
  </si>
  <si>
    <t>Ferizli</t>
  </si>
  <si>
    <t>Söğütlü</t>
  </si>
  <si>
    <t>Diğer Mal Satış Geliri</t>
  </si>
  <si>
    <t>Lojman kira geliri</t>
  </si>
  <si>
    <t>Ecrimisil geliri</t>
  </si>
  <si>
    <t>Diğer taşınmaz kira geliri</t>
  </si>
  <si>
    <t>İrtifak hakkı geliri</t>
  </si>
  <si>
    <t>Kullanma izni geliri</t>
  </si>
  <si>
    <t xml:space="preserve">Arazi satış </t>
  </si>
  <si>
    <t>Arsa satışı</t>
  </si>
  <si>
    <t>2/B Taşınmazlarının satış geliri</t>
  </si>
  <si>
    <t>MİLLİ EMLAK GELİRLERİ</t>
  </si>
  <si>
    <t>TAŞINMAZ SATIŞ BİLGİLERİ (2/B HARİÇ)</t>
  </si>
  <si>
    <t>İLÇE ADI</t>
  </si>
  <si>
    <t>ADEDİ</t>
  </si>
  <si>
    <t>YÜZÖLÇÜMÜ</t>
  </si>
  <si>
    <t>SATIŞ BEDELİ</t>
  </si>
  <si>
    <t>TAŞINIR SATIŞ BİLGİLERİ</t>
  </si>
  <si>
    <t>KİRALAMASI YAPILAN TAŞINMAZ BİLGİLERİ</t>
  </si>
  <si>
    <t>KİRA BEDELİ</t>
  </si>
  <si>
    <t>İRTİFAK HAKKI YAPILANLAR</t>
  </si>
  <si>
    <t>BEDELİ</t>
  </si>
  <si>
    <t>BİRİMLER</t>
  </si>
  <si>
    <t>VALİLİK ATAMALI</t>
  </si>
  <si>
    <t>BAKANLIK ATAMALI</t>
  </si>
  <si>
    <t>DOLU</t>
  </si>
  <si>
    <t>BOŞ</t>
  </si>
  <si>
    <t>MUHAKEMAT</t>
  </si>
  <si>
    <t>MUHASEBE</t>
  </si>
  <si>
    <t>MİLLİ EMLAK</t>
  </si>
  <si>
    <t>PERSONEL</t>
  </si>
  <si>
    <t>TARAKLI</t>
  </si>
  <si>
    <t>SÖĞÜTLÜ</t>
  </si>
  <si>
    <t>KARAPÜRÇEK</t>
  </si>
  <si>
    <t>ADAPAZARI</t>
  </si>
  <si>
    <t>ARİFİYE</t>
  </si>
  <si>
    <t>ERENLER</t>
  </si>
  <si>
    <t>SERDİVAN</t>
  </si>
  <si>
    <t>DOLU BAKANLIK ATAMALI</t>
  </si>
  <si>
    <t>TOPLAM DOLU KADRO</t>
  </si>
  <si>
    <t>TOPLAM BOŞ KADRO</t>
  </si>
  <si>
    <t xml:space="preserve">TAHSİSLİ KADRO </t>
  </si>
  <si>
    <t>UNVAN BAZINDA PERSONEL DURUMU</t>
  </si>
  <si>
    <t>UNVANLAR</t>
  </si>
  <si>
    <t xml:space="preserve">PERSONEL </t>
  </si>
  <si>
    <t>DEFTERDAR</t>
  </si>
  <si>
    <t> 1</t>
  </si>
  <si>
    <t>DEFTERDAR YARIMCISI</t>
  </si>
  <si>
    <t>MÜDÜR</t>
  </si>
  <si>
    <t> 13</t>
  </si>
  <si>
    <t>MÜDÜR YARDIMCISI</t>
  </si>
  <si>
    <t> 3</t>
  </si>
  <si>
    <t> 9</t>
  </si>
  <si>
    <t>MÜŞ.HAZİNE AVUKATI</t>
  </si>
  <si>
    <t>HAZİNE AVUKATI</t>
  </si>
  <si>
    <t> 6</t>
  </si>
  <si>
    <t>DEFTERDARLIK UZMANI (DY)</t>
  </si>
  <si>
    <t>DEFTERDARLIK UZMANI</t>
  </si>
  <si>
    <t> 5</t>
  </si>
  <si>
    <t>DEFT.UZMAN YARDIMCISI</t>
  </si>
  <si>
    <t>MÜHENDİS</t>
  </si>
  <si>
    <t>ARAŞTIRMACI</t>
  </si>
  <si>
    <t>ŞEF</t>
  </si>
  <si>
    <t> 4</t>
  </si>
  <si>
    <t> 7</t>
  </si>
  <si>
    <t>V.H.K.İ</t>
  </si>
  <si>
    <t> 65</t>
  </si>
  <si>
    <t>MEMUR</t>
  </si>
  <si>
    <t>PROGRAMCI</t>
  </si>
  <si>
    <t>TEKNİSYEN</t>
  </si>
  <si>
    <t>VEZNEDAR</t>
  </si>
  <si>
    <t>ŞOFÖR</t>
  </si>
  <si>
    <t>HİZMETLİ</t>
  </si>
  <si>
    <t>BEKÇİ</t>
  </si>
  <si>
    <t>KALORİFERCİ</t>
  </si>
  <si>
    <t>SÖZLEŞMELİ PERSONEL</t>
  </si>
  <si>
    <t>GENEL TOPLAM</t>
  </si>
  <si>
    <t>Hazine Bazlı
Yüzölçümü (m²)</t>
  </si>
  <si>
    <t>Yüzölçümü (m²)</t>
  </si>
  <si>
    <t>Taşınmaz Adedi</t>
  </si>
  <si>
    <t>Tespit Adedi</t>
  </si>
  <si>
    <t>Tespit Edilen
Taşınmaz Adedi</t>
  </si>
  <si>
    <t>TAŞINMAZ MALLAR BİLGİ FORMU(2/B HARİÇ)</t>
  </si>
  <si>
    <t>İşgal Edilen
 Alan</t>
  </si>
  <si>
    <t>Ecrimisil Bedeli</t>
  </si>
  <si>
    <t>Ecrimisil
Adet</t>
  </si>
  <si>
    <t>Diğer çeşitli taşınır
 satış geliri</t>
  </si>
  <si>
    <t>Merkez
İlçeler</t>
  </si>
  <si>
    <t>Ferizli Malmüdürlüğü</t>
  </si>
  <si>
    <t>DOLU VALİLİK ATAMALI</t>
  </si>
  <si>
    <t>KARASU MİLE</t>
  </si>
  <si>
    <t>ÇOCUK MAH.</t>
  </si>
  <si>
    <t>İCRA MAHK.</t>
  </si>
  <si>
    <t>AİLE
 MAHK.</t>
  </si>
  <si>
    <t>İŞ MAHK.</t>
  </si>
  <si>
    <t>GELİRLERİN  İL TOPLAM GELİRİ İÇİNDEKİ PAYI(%)**</t>
  </si>
  <si>
    <t>GELİRLERİN  İL TOPLAM GELİRİ İÇİNDEKİ PAYI(%)*</t>
  </si>
  <si>
    <t xml:space="preserve">                             CARİ HARCAMALAR</t>
  </si>
  <si>
    <t>Tarım Arazileri Satış Gelirleri (6292/12 Md.)</t>
  </si>
  <si>
    <t>2/B TAŞINMAZ BİLGİ FORMU</t>
  </si>
  <si>
    <t xml:space="preserve"> TAŞINMAZ MALLAR BİLGİ FORMU (2/B DAHİL)</t>
  </si>
  <si>
    <t xml:space="preserve">                                         DÖNER SERMAYE İŞLEMLERİ</t>
  </si>
  <si>
    <t xml:space="preserve">                                                                HAZİNE DAVALARI  VE SONUÇLANAN DAVA VE İCRA SAYISI</t>
  </si>
  <si>
    <t xml:space="preserve">          BÜTÇE GİDERLERİNİN BİRİMLERE GÖRE DAĞILIMI</t>
  </si>
  <si>
    <t xml:space="preserve">                                                                           AYRINTILI ECRİMİSİL İSTATİSTİĞİ</t>
  </si>
  <si>
    <t xml:space="preserve">                    DOLU BOŞ KADRO DURUMU</t>
  </si>
  <si>
    <t>_</t>
  </si>
  <si>
    <t>OCAK 2017</t>
  </si>
  <si>
    <t>OCAK 2018</t>
  </si>
  <si>
    <t xml:space="preserve">MERKEZ VE BAĞLI İLÇELERDE HAZİNE İLE İLGİLİ DAVALARIN MAHKEMELERE GÖRE DAĞILIMI (OCAK 2018 )
</t>
  </si>
  <si>
    <t xml:space="preserve">                        GELİRLERİN GİDERLERİ KARŞILAMA VE İL TOPLAM GELİRİ İÇİNDEKİ ORANI (OCAK 2017 - OCAK 2018)</t>
  </si>
  <si>
    <t>*2017 yılı ocak ayı Sakarya ili merkezi yönetim bütçe gelirleri tahsilatı (kümülatif):</t>
  </si>
  <si>
    <t>*2018 yılı ocak ayı Sakarya ili merkezi yönetim bütçe gelirleri tahsilatı (kümülatif):</t>
  </si>
  <si>
    <t>OCAK</t>
  </si>
  <si>
    <t xml:space="preserve">                                                               MİLLİ EMLAK GELİRLERİ TABLOSU (OCAK 2018)</t>
  </si>
  <si>
    <t>Adapazarı (2886/4C)</t>
  </si>
  <si>
    <t>Arifiye (2886/4C)</t>
  </si>
  <si>
    <t>Serdivan (2886/4C)</t>
  </si>
  <si>
    <t>Geyve (2886/45)</t>
  </si>
  <si>
    <t>Kaynarca (4706/4C)</t>
  </si>
  <si>
    <t xml:space="preserve">                                                           TAŞINMAZ TESPİT İSTATİSTİĞİ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</si>
</sst>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T_L_-;\-* #,##0.00\ _T_L_-;_-* &quot;-&quot;??\ _T_L_-;_-@_-"/>
    <numFmt numFmtId="164" formatCode="_-* #,##0.00\ _₺_-;\-* #,##0.00\ _₺_-;_-* &quot;-&quot;??\ _₺_-;_-@_-"/>
    <numFmt numFmtId="165" formatCode="_-* #,##0\ _T_L_-;\-* #,##0\ _T_L_-;_-* &quot;-&quot;??\ _T_L_-;_-@_-"/>
    <numFmt numFmtId="166" formatCode="#,##0.00;[Red]#,##0.00"/>
  </numFmts>
  <fonts count="57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002060"/>
      <name val="Times New Roman"/>
      <family val="1"/>
      <charset val="162"/>
    </font>
    <font>
      <b/>
      <sz val="12"/>
      <color rgb="FF002060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2060"/>
      <name val="Calibri"/>
      <family val="2"/>
      <charset val="162"/>
    </font>
    <font>
      <b/>
      <sz val="11"/>
      <color rgb="FF7030A0"/>
      <name val="Calibri"/>
      <family val="2"/>
      <charset val="16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Calibri"/>
      <family val="2"/>
      <charset val="162"/>
    </font>
    <font>
      <b/>
      <sz val="12"/>
      <color rgb="FF000080"/>
      <name val="Times New Roman"/>
      <family val="1"/>
      <charset val="162"/>
    </font>
    <font>
      <sz val="12"/>
      <color rgb="FF002060"/>
      <name val="Times New Roman"/>
      <family val="1"/>
      <charset val="162"/>
    </font>
    <font>
      <b/>
      <sz val="12"/>
      <color rgb="FF7030A0"/>
      <name val="Times New Roman"/>
      <family val="1"/>
      <charset val="162"/>
    </font>
    <font>
      <sz val="12"/>
      <name val="Times New Roman"/>
      <family val="1"/>
    </font>
    <font>
      <sz val="12"/>
      <color rgb="FF7030A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color rgb="FF333333"/>
      <name val="Arial"/>
      <family val="2"/>
      <charset val="162"/>
    </font>
    <font>
      <sz val="10"/>
      <color rgb="FF333333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color rgb="FF333333"/>
      <name val="Arial"/>
      <family val="2"/>
      <charset val="162"/>
    </font>
    <font>
      <sz val="11"/>
      <name val="Times New Roman"/>
      <family val="1"/>
    </font>
    <font>
      <sz val="12"/>
      <color rgb="FF292727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2"/>
      <color rgb="FF333333"/>
      <name val="Times New Roman"/>
      <family val="1"/>
      <charset val="162"/>
    </font>
    <font>
      <b/>
      <sz val="12"/>
      <color rgb="FF333333"/>
      <name val="Times New Roman"/>
      <family val="1"/>
      <charset val="162"/>
    </font>
    <font>
      <sz val="12"/>
      <color theme="1"/>
      <name val="Arial"/>
      <family val="2"/>
      <charset val="162"/>
    </font>
    <font>
      <b/>
      <sz val="11"/>
      <name val="Times New Roman"/>
      <family val="1"/>
    </font>
    <font>
      <sz val="12"/>
      <color rgb="FF000080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rgb="FF000080"/>
      <name val="Arial"/>
      <family val="2"/>
      <charset val="162"/>
    </font>
    <font>
      <b/>
      <sz val="11"/>
      <color rgb="FF000080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Times New Roman"/>
      <family val="1"/>
    </font>
    <font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2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FFFFFF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000080"/>
      </bottom>
      <diagonal/>
    </border>
    <border>
      <left style="medium">
        <color indexed="64"/>
      </left>
      <right style="thin">
        <color indexed="64"/>
      </right>
      <top style="medium">
        <color rgb="FF00008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80"/>
      </left>
      <right/>
      <top/>
      <bottom/>
      <diagonal/>
    </border>
    <border>
      <left style="medium">
        <color rgb="FF000080"/>
      </left>
      <right/>
      <top/>
      <bottom style="medium">
        <color rgb="FF00008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164" fontId="31" fillId="0" borderId="0" applyFont="0" applyFill="0" applyBorder="0" applyAlignment="0" applyProtection="0"/>
  </cellStyleXfs>
  <cellXfs count="342">
    <xf numFmtId="0" fontId="0" fillId="0" borderId="0" xfId="0"/>
    <xf numFmtId="0" fontId="2" fillId="0" borderId="4" xfId="0" applyFont="1" applyBorder="1" applyAlignment="1">
      <alignment vertical="center" wrapText="1"/>
    </xf>
    <xf numFmtId="0" fontId="8" fillId="0" borderId="0" xfId="0" applyFont="1"/>
    <xf numFmtId="0" fontId="10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/>
    <xf numFmtId="0" fontId="2" fillId="0" borderId="18" xfId="1" applyFont="1" applyBorder="1"/>
    <xf numFmtId="4" fontId="2" fillId="0" borderId="18" xfId="1" applyNumberFormat="1" applyFont="1" applyBorder="1"/>
    <xf numFmtId="0" fontId="2" fillId="0" borderId="18" xfId="1" applyFont="1" applyBorder="1" applyAlignment="1">
      <alignment horizontal="center"/>
    </xf>
    <xf numFmtId="3" fontId="2" fillId="0" borderId="18" xfId="1" applyNumberFormat="1" applyFont="1" applyBorder="1" applyAlignment="1">
      <alignment horizontal="center"/>
    </xf>
    <xf numFmtId="3" fontId="2" fillId="0" borderId="18" xfId="1" applyNumberFormat="1" applyFont="1" applyBorder="1"/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" fillId="2" borderId="0" xfId="0" applyFont="1" applyFill="1"/>
    <xf numFmtId="0" fontId="16" fillId="2" borderId="3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4" fontId="13" fillId="0" borderId="4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16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0" fillId="0" borderId="24" xfId="0" applyBorder="1"/>
    <xf numFmtId="0" fontId="0" fillId="0" borderId="0" xfId="0" applyBorder="1"/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15" fillId="4" borderId="3" xfId="0" applyFont="1" applyFill="1" applyBorder="1" applyAlignment="1">
      <alignment vertical="center"/>
    </xf>
    <xf numFmtId="0" fontId="15" fillId="4" borderId="4" xfId="0" applyFont="1" applyFill="1" applyBorder="1" applyAlignment="1">
      <alignment vertical="center"/>
    </xf>
    <xf numFmtId="0" fontId="22" fillId="4" borderId="1" xfId="0" applyFont="1" applyFill="1" applyBorder="1" applyAlignment="1">
      <alignment horizontal="center"/>
    </xf>
    <xf numFmtId="49" fontId="23" fillId="4" borderId="2" xfId="0" applyNumberFormat="1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vertical="center"/>
    </xf>
    <xf numFmtId="0" fontId="24" fillId="3" borderId="3" xfId="0" applyFont="1" applyFill="1" applyBorder="1" applyAlignment="1">
      <alignment vertical="center"/>
    </xf>
    <xf numFmtId="0" fontId="25" fillId="2" borderId="0" xfId="0" applyFont="1" applyFill="1" applyAlignment="1">
      <alignment vertical="center"/>
    </xf>
    <xf numFmtId="0" fontId="3" fillId="4" borderId="6" xfId="0" applyFont="1" applyFill="1" applyBorder="1" applyAlignment="1">
      <alignment vertical="center"/>
    </xf>
    <xf numFmtId="4" fontId="0" fillId="0" borderId="0" xfId="0" applyNumberFormat="1"/>
    <xf numFmtId="4" fontId="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/>
    </xf>
    <xf numFmtId="0" fontId="24" fillId="2" borderId="7" xfId="0" applyFont="1" applyFill="1" applyBorder="1" applyAlignment="1">
      <alignment vertical="center"/>
    </xf>
    <xf numFmtId="3" fontId="0" fillId="0" borderId="0" xfId="0" applyNumberFormat="1"/>
    <xf numFmtId="3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18" xfId="0" applyBorder="1"/>
    <xf numFmtId="4" fontId="0" fillId="0" borderId="18" xfId="0" applyNumberFormat="1" applyBorder="1"/>
    <xf numFmtId="0" fontId="4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5" fillId="0" borderId="0" xfId="0" applyFont="1"/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2" fillId="4" borderId="16" xfId="0" applyFont="1" applyFill="1" applyBorder="1" applyAlignment="1">
      <alignment horizontal="center"/>
    </xf>
    <xf numFmtId="0" fontId="39" fillId="0" borderId="0" xfId="0" applyFont="1"/>
    <xf numFmtId="0" fontId="39" fillId="0" borderId="0" xfId="0" applyFont="1" applyAlignment="1">
      <alignment horizontal="center"/>
    </xf>
    <xf numFmtId="0" fontId="40" fillId="0" borderId="0" xfId="0" applyFont="1"/>
    <xf numFmtId="0" fontId="39" fillId="0" borderId="0" xfId="0" applyFont="1" applyBorder="1"/>
    <xf numFmtId="0" fontId="0" fillId="0" borderId="0" xfId="0" applyAlignment="1">
      <alignment horizontal="left"/>
    </xf>
    <xf numFmtId="0" fontId="24" fillId="2" borderId="18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6" fillId="9" borderId="18" xfId="0" applyNumberFormat="1" applyFont="1" applyFill="1" applyBorder="1" applyAlignment="1">
      <alignment horizontal="left"/>
    </xf>
    <xf numFmtId="0" fontId="43" fillId="0" borderId="18" xfId="0" applyFont="1" applyBorder="1" applyAlignment="1">
      <alignment horizontal="center"/>
    </xf>
    <xf numFmtId="4" fontId="32" fillId="7" borderId="18" xfId="1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/>
    </xf>
    <xf numFmtId="0" fontId="7" fillId="4" borderId="30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0" borderId="18" xfId="0" applyFont="1" applyBorder="1" applyAlignment="1">
      <alignment horizontal="center" vertical="center" wrapText="1"/>
    </xf>
    <xf numFmtId="165" fontId="32" fillId="7" borderId="18" xfId="2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6" fillId="0" borderId="14" xfId="0" applyFont="1" applyBorder="1" applyAlignment="1">
      <alignment horizontal="center" vertical="center"/>
    </xf>
    <xf numFmtId="4" fontId="21" fillId="0" borderId="18" xfId="0" applyNumberFormat="1" applyFont="1" applyFill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24" fillId="4" borderId="32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4" fontId="24" fillId="3" borderId="4" xfId="0" applyNumberFormat="1" applyFont="1" applyFill="1" applyBorder="1" applyAlignment="1">
      <alignment horizontal="center" vertical="center"/>
    </xf>
    <xf numFmtId="0" fontId="22" fillId="4" borderId="48" xfId="0" applyFont="1" applyFill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8" borderId="18" xfId="0" applyNumberFormat="1" applyFont="1" applyFill="1" applyBorder="1" applyAlignment="1">
      <alignment horizontal="center" vertical="center"/>
    </xf>
    <xf numFmtId="4" fontId="43" fillId="0" borderId="18" xfId="0" applyNumberFormat="1" applyFont="1" applyBorder="1" applyAlignment="1">
      <alignment vertical="center"/>
    </xf>
    <xf numFmtId="3" fontId="43" fillId="0" borderId="18" xfId="0" applyNumberFormat="1" applyFont="1" applyBorder="1" applyAlignment="1">
      <alignment horizontal="center"/>
    </xf>
    <xf numFmtId="3" fontId="43" fillId="0" borderId="18" xfId="0" applyNumberFormat="1" applyFont="1" applyBorder="1" applyAlignment="1">
      <alignment vertical="center"/>
    </xf>
    <xf numFmtId="4" fontId="29" fillId="0" borderId="18" xfId="0" applyNumberFormat="1" applyFont="1" applyBorder="1" applyAlignment="1">
      <alignment horizontal="center" vertical="center" wrapText="1"/>
    </xf>
    <xf numFmtId="4" fontId="23" fillId="4" borderId="26" xfId="0" applyNumberFormat="1" applyFont="1" applyFill="1" applyBorder="1" applyAlignment="1">
      <alignment horizontal="center" vertical="center"/>
    </xf>
    <xf numFmtId="4" fontId="23" fillId="4" borderId="27" xfId="0" applyNumberFormat="1" applyFont="1" applyFill="1" applyBorder="1" applyAlignment="1">
      <alignment horizontal="center" vertical="center"/>
    </xf>
    <xf numFmtId="4" fontId="23" fillId="4" borderId="29" xfId="0" applyNumberFormat="1" applyFont="1" applyFill="1" applyBorder="1" applyAlignment="1">
      <alignment horizontal="center" vertical="center"/>
    </xf>
    <xf numFmtId="166" fontId="23" fillId="4" borderId="44" xfId="0" applyNumberFormat="1" applyFont="1" applyFill="1" applyBorder="1" applyAlignment="1">
      <alignment horizontal="center" vertical="center"/>
    </xf>
    <xf numFmtId="4" fontId="44" fillId="4" borderId="44" xfId="0" applyNumberFormat="1" applyFont="1" applyFill="1" applyBorder="1" applyAlignment="1">
      <alignment horizontal="center" vertical="center"/>
    </xf>
    <xf numFmtId="4" fontId="51" fillId="4" borderId="27" xfId="0" applyNumberFormat="1" applyFont="1" applyFill="1" applyBorder="1" applyAlignment="1">
      <alignment horizontal="center" vertical="center"/>
    </xf>
    <xf numFmtId="4" fontId="29" fillId="4" borderId="27" xfId="0" applyNumberFormat="1" applyFont="1" applyFill="1" applyBorder="1" applyAlignment="1">
      <alignment horizontal="center" vertical="center"/>
    </xf>
    <xf numFmtId="4" fontId="51" fillId="4" borderId="18" xfId="0" applyNumberFormat="1" applyFont="1" applyFill="1" applyBorder="1" applyAlignment="1">
      <alignment horizontal="center" vertical="center"/>
    </xf>
    <xf numFmtId="4" fontId="51" fillId="4" borderId="44" xfId="0" applyNumberFormat="1" applyFont="1" applyFill="1" applyBorder="1" applyAlignment="1">
      <alignment horizontal="center" vertical="center"/>
    </xf>
    <xf numFmtId="3" fontId="51" fillId="4" borderId="44" xfId="0" applyNumberFormat="1" applyFont="1" applyFill="1" applyBorder="1" applyAlignment="1">
      <alignment horizontal="center" vertical="center"/>
    </xf>
    <xf numFmtId="3" fontId="51" fillId="4" borderId="47" xfId="0" applyNumberFormat="1" applyFont="1" applyFill="1" applyBorder="1" applyAlignment="1">
      <alignment horizontal="center" vertical="center"/>
    </xf>
    <xf numFmtId="4" fontId="51" fillId="4" borderId="28" xfId="0" applyNumberFormat="1" applyFont="1" applyFill="1" applyBorder="1" applyAlignment="1">
      <alignment horizontal="center" vertical="center"/>
    </xf>
    <xf numFmtId="4" fontId="24" fillId="0" borderId="50" xfId="0" applyNumberFormat="1" applyFont="1" applyFill="1" applyBorder="1" applyAlignment="1">
      <alignment horizontal="center" vertical="center"/>
    </xf>
    <xf numFmtId="4" fontId="21" fillId="0" borderId="44" xfId="0" applyNumberFormat="1" applyFont="1" applyFill="1" applyBorder="1" applyAlignment="1">
      <alignment horizontal="center" vertical="center"/>
    </xf>
    <xf numFmtId="4" fontId="21" fillId="0" borderId="29" xfId="0" applyNumberFormat="1" applyFont="1" applyFill="1" applyBorder="1" applyAlignment="1">
      <alignment horizontal="center" vertical="center"/>
    </xf>
    <xf numFmtId="4" fontId="21" fillId="0" borderId="44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4" fillId="0" borderId="32" xfId="0" applyNumberFormat="1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/>
    </xf>
    <xf numFmtId="4" fontId="24" fillId="0" borderId="1" xfId="0" applyNumberFormat="1" applyFont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53" xfId="0" applyNumberFormat="1" applyFont="1" applyBorder="1" applyAlignment="1">
      <alignment horizontal="center" vertical="center"/>
    </xf>
    <xf numFmtId="4" fontId="21" fillId="4" borderId="44" xfId="0" applyNumberFormat="1" applyFont="1" applyFill="1" applyBorder="1" applyAlignment="1">
      <alignment horizontal="center" vertical="center"/>
    </xf>
    <xf numFmtId="4" fontId="21" fillId="4" borderId="29" xfId="0" applyNumberFormat="1" applyFont="1" applyFill="1" applyBorder="1" applyAlignment="1">
      <alignment horizontal="center" vertical="center"/>
    </xf>
    <xf numFmtId="4" fontId="24" fillId="4" borderId="3" xfId="0" applyNumberFormat="1" applyFont="1" applyFill="1" applyBorder="1" applyAlignment="1">
      <alignment horizontal="center" vertical="center"/>
    </xf>
    <xf numFmtId="4" fontId="24" fillId="4" borderId="23" xfId="0" applyNumberFormat="1" applyFont="1" applyFill="1" applyBorder="1" applyAlignment="1">
      <alignment horizontal="center" vertical="center" wrapText="1"/>
    </xf>
    <xf numFmtId="4" fontId="24" fillId="4" borderId="18" xfId="0" applyNumberFormat="1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50" fillId="0" borderId="54" xfId="0" applyFont="1" applyBorder="1" applyAlignment="1">
      <alignment horizontal="center"/>
    </xf>
    <xf numFmtId="1" fontId="49" fillId="0" borderId="18" xfId="0" applyNumberFormat="1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50" fillId="0" borderId="23" xfId="0" applyFont="1" applyBorder="1" applyAlignment="1">
      <alignment horizontal="center"/>
    </xf>
    <xf numFmtId="43" fontId="41" fillId="6" borderId="18" xfId="2" applyNumberFormat="1" applyFont="1" applyFill="1" applyBorder="1" applyAlignment="1">
      <alignment horizontal="center"/>
    </xf>
    <xf numFmtId="43" fontId="41" fillId="7" borderId="18" xfId="2" applyNumberFormat="1" applyFont="1" applyFill="1" applyBorder="1" applyAlignment="1">
      <alignment horizontal="center"/>
    </xf>
    <xf numFmtId="0" fontId="42" fillId="9" borderId="18" xfId="2" applyNumberFormat="1" applyFont="1" applyFill="1" applyBorder="1" applyAlignment="1">
      <alignment horizontal="center"/>
    </xf>
    <xf numFmtId="4" fontId="0" fillId="0" borderId="18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horizontal="right" vertical="center"/>
    </xf>
    <xf numFmtId="4" fontId="31" fillId="0" borderId="18" xfId="0" applyNumberFormat="1" applyFont="1" applyFill="1" applyBorder="1" applyAlignment="1">
      <alignment horizontal="right" vertical="center"/>
    </xf>
    <xf numFmtId="4" fontId="0" fillId="8" borderId="18" xfId="0" applyNumberFormat="1" applyFill="1" applyBorder="1" applyAlignment="1">
      <alignment horizontal="right" vertical="center" wrapText="1"/>
    </xf>
    <xf numFmtId="4" fontId="0" fillId="8" borderId="18" xfId="0" applyNumberFormat="1" applyFill="1" applyBorder="1" applyAlignment="1">
      <alignment vertical="center" wrapText="1"/>
    </xf>
    <xf numFmtId="4" fontId="0" fillId="8" borderId="18" xfId="0" applyNumberFormat="1" applyFill="1" applyBorder="1" applyAlignment="1">
      <alignment vertical="center"/>
    </xf>
    <xf numFmtId="4" fontId="31" fillId="8" borderId="18" xfId="0" applyNumberFormat="1" applyFont="1" applyFill="1" applyBorder="1" applyAlignment="1">
      <alignment horizontal="right" vertical="center"/>
    </xf>
    <xf numFmtId="4" fontId="31" fillId="5" borderId="18" xfId="0" applyNumberFormat="1" applyFont="1" applyFill="1" applyBorder="1" applyAlignment="1">
      <alignment horizontal="right" vertical="center"/>
    </xf>
    <xf numFmtId="4" fontId="0" fillId="8" borderId="18" xfId="0" applyNumberFormat="1" applyFill="1" applyBorder="1" applyAlignment="1">
      <alignment horizontal="right" vertical="center"/>
    </xf>
    <xf numFmtId="4" fontId="31" fillId="8" borderId="18" xfId="0" applyNumberFormat="1" applyFont="1" applyFill="1" applyBorder="1" applyAlignment="1">
      <alignment vertical="center"/>
    </xf>
    <xf numFmtId="4" fontId="31" fillId="0" borderId="18" xfId="0" applyNumberFormat="1" applyFont="1" applyFill="1" applyBorder="1" applyAlignment="1">
      <alignment vertical="center"/>
    </xf>
    <xf numFmtId="0" fontId="43" fillId="0" borderId="18" xfId="0" applyFont="1" applyBorder="1" applyAlignment="1">
      <alignment vertical="center" wrapText="1"/>
    </xf>
    <xf numFmtId="0" fontId="43" fillId="0" borderId="18" xfId="0" applyFont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right" vertical="center" wrapText="1"/>
    </xf>
    <xf numFmtId="4" fontId="21" fillId="0" borderId="23" xfId="0" applyNumberFormat="1" applyFont="1" applyFill="1" applyBorder="1" applyAlignment="1">
      <alignment horizontal="right" vertical="center" wrapText="1"/>
    </xf>
    <xf numFmtId="4" fontId="37" fillId="0" borderId="18" xfId="0" applyNumberFormat="1" applyFont="1" applyBorder="1" applyAlignment="1">
      <alignment horizontal="right"/>
    </xf>
    <xf numFmtId="4" fontId="37" fillId="0" borderId="18" xfId="0" applyNumberFormat="1" applyFont="1" applyFill="1" applyBorder="1" applyAlignment="1">
      <alignment horizontal="right"/>
    </xf>
    <xf numFmtId="3" fontId="29" fillId="0" borderId="18" xfId="0" applyNumberFormat="1" applyFont="1" applyFill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 horizontal="right" vertical="center" wrapText="1"/>
    </xf>
    <xf numFmtId="3" fontId="29" fillId="0" borderId="18" xfId="0" applyNumberFormat="1" applyFont="1" applyFill="1" applyBorder="1" applyAlignment="1">
      <alignment horizontal="right" vertical="center" wrapText="1"/>
    </xf>
    <xf numFmtId="4" fontId="21" fillId="0" borderId="20" xfId="0" applyNumberFormat="1" applyFont="1" applyFill="1" applyBorder="1" applyAlignment="1">
      <alignment horizontal="right" vertical="center"/>
    </xf>
    <xf numFmtId="4" fontId="21" fillId="0" borderId="19" xfId="0" applyNumberFormat="1" applyFont="1" applyFill="1" applyBorder="1" applyAlignment="1">
      <alignment horizontal="right" vertical="center" wrapText="1"/>
    </xf>
    <xf numFmtId="4" fontId="21" fillId="0" borderId="49" xfId="0" applyNumberFormat="1" applyFont="1" applyFill="1" applyBorder="1" applyAlignment="1">
      <alignment horizontal="right" vertical="center"/>
    </xf>
    <xf numFmtId="4" fontId="24" fillId="0" borderId="18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165" fontId="52" fillId="0" borderId="0" xfId="0" applyNumberFormat="1" applyFont="1"/>
    <xf numFmtId="4" fontId="20" fillId="0" borderId="25" xfId="0" applyNumberFormat="1" applyFont="1" applyFill="1" applyBorder="1" applyAlignment="1">
      <alignment vertical="center"/>
    </xf>
    <xf numFmtId="4" fontId="20" fillId="0" borderId="18" xfId="0" applyNumberFormat="1" applyFont="1" applyBorder="1" applyAlignment="1">
      <alignment horizontal="right"/>
    </xf>
    <xf numFmtId="4" fontId="53" fillId="0" borderId="28" xfId="0" applyNumberFormat="1" applyFont="1" applyFill="1" applyBorder="1"/>
    <xf numFmtId="4" fontId="21" fillId="0" borderId="51" xfId="0" applyNumberFormat="1" applyFont="1" applyBorder="1" applyAlignment="1">
      <alignment horizontal="right" vertical="center"/>
    </xf>
    <xf numFmtId="4" fontId="21" fillId="0" borderId="52" xfId="0" applyNumberFormat="1" applyFont="1" applyBorder="1" applyAlignment="1">
      <alignment horizontal="right" vertical="center"/>
    </xf>
    <xf numFmtId="4" fontId="21" fillId="0" borderId="18" xfId="0" applyNumberFormat="1" applyFont="1" applyBorder="1" applyAlignment="1">
      <alignment horizontal="right" vertical="center"/>
    </xf>
    <xf numFmtId="4" fontId="21" fillId="0" borderId="26" xfId="0" applyNumberFormat="1" applyFont="1" applyBorder="1" applyAlignment="1">
      <alignment horizontal="right" vertical="center"/>
    </xf>
    <xf numFmtId="4" fontId="33" fillId="6" borderId="18" xfId="0" applyNumberFormat="1" applyFont="1" applyFill="1" applyBorder="1" applyAlignment="1">
      <alignment horizontal="center" vertical="center"/>
    </xf>
    <xf numFmtId="4" fontId="33" fillId="7" borderId="18" xfId="0" applyNumberFormat="1" applyFont="1" applyFill="1" applyBorder="1" applyAlignment="1">
      <alignment horizontal="center" vertical="center"/>
    </xf>
    <xf numFmtId="4" fontId="33" fillId="6" borderId="18" xfId="2" applyNumberFormat="1" applyFont="1" applyFill="1" applyBorder="1" applyAlignment="1">
      <alignment horizontal="center" vertical="center"/>
    </xf>
    <xf numFmtId="0" fontId="2" fillId="0" borderId="18" xfId="0" applyFont="1" applyBorder="1"/>
    <xf numFmtId="0" fontId="3" fillId="0" borderId="18" xfId="0" applyFont="1" applyBorder="1"/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41" fillId="6" borderId="18" xfId="0" applyNumberFormat="1" applyFont="1" applyFill="1" applyBorder="1" applyAlignment="1">
      <alignment horizontal="left"/>
    </xf>
    <xf numFmtId="49" fontId="41" fillId="7" borderId="18" xfId="0" applyNumberFormat="1" applyFont="1" applyFill="1" applyBorder="1" applyAlignment="1">
      <alignment horizontal="left"/>
    </xf>
    <xf numFmtId="0" fontId="33" fillId="6" borderId="18" xfId="2" applyNumberFormat="1" applyFont="1" applyFill="1" applyBorder="1" applyAlignment="1">
      <alignment horizontal="center" vertical="center"/>
    </xf>
    <xf numFmtId="0" fontId="33" fillId="6" borderId="18" xfId="0" applyNumberFormat="1" applyFont="1" applyFill="1" applyBorder="1" applyAlignment="1">
      <alignment horizontal="center" vertical="center"/>
    </xf>
    <xf numFmtId="0" fontId="33" fillId="7" borderId="18" xfId="0" applyNumberFormat="1" applyFont="1" applyFill="1" applyBorder="1" applyAlignment="1">
      <alignment horizontal="center" vertical="center"/>
    </xf>
    <xf numFmtId="0" fontId="4" fillId="4" borderId="18" xfId="0" applyNumberFormat="1" applyFont="1" applyFill="1" applyBorder="1" applyAlignment="1">
      <alignment horizontal="center" vertical="center"/>
    </xf>
    <xf numFmtId="0" fontId="34" fillId="9" borderId="18" xfId="2" applyNumberFormat="1" applyFont="1" applyFill="1" applyBorder="1" applyAlignment="1">
      <alignment horizontal="center" vertical="center"/>
    </xf>
    <xf numFmtId="4" fontId="34" fillId="9" borderId="18" xfId="2" applyNumberFormat="1" applyFont="1" applyFill="1" applyBorder="1" applyAlignment="1">
      <alignment horizontal="center" vertical="center"/>
    </xf>
    <xf numFmtId="4" fontId="4" fillId="4" borderId="18" xfId="0" applyNumberFormat="1" applyFont="1" applyFill="1" applyBorder="1" applyAlignment="1">
      <alignment horizontal="center" vertical="center"/>
    </xf>
    <xf numFmtId="4" fontId="33" fillId="6" borderId="18" xfId="2" applyNumberFormat="1" applyFont="1" applyFill="1" applyBorder="1" applyAlignment="1">
      <alignment horizontal="center"/>
    </xf>
    <xf numFmtId="4" fontId="33" fillId="7" borderId="18" xfId="2" applyNumberFormat="1" applyFont="1" applyFill="1" applyBorder="1" applyAlignment="1">
      <alignment horizontal="center"/>
    </xf>
    <xf numFmtId="0" fontId="41" fillId="6" borderId="18" xfId="0" applyFont="1" applyFill="1" applyBorder="1" applyAlignment="1">
      <alignment horizontal="center"/>
    </xf>
    <xf numFmtId="0" fontId="41" fillId="7" borderId="18" xfId="0" applyFont="1" applyFill="1" applyBorder="1" applyAlignment="1">
      <alignment horizontal="center"/>
    </xf>
    <xf numFmtId="43" fontId="41" fillId="7" borderId="18" xfId="2" applyNumberFormat="1" applyFont="1" applyFill="1" applyBorder="1" applyAlignment="1">
      <alignment horizontal="right"/>
    </xf>
    <xf numFmtId="43" fontId="41" fillId="6" borderId="18" xfId="2" applyNumberFormat="1" applyFont="1" applyFill="1" applyBorder="1" applyAlignment="1">
      <alignment horizontal="right"/>
    </xf>
    <xf numFmtId="0" fontId="54" fillId="0" borderId="3" xfId="0" applyFont="1" applyBorder="1" applyAlignment="1">
      <alignment horizontal="center" vertical="center" wrapText="1"/>
    </xf>
    <xf numFmtId="4" fontId="46" fillId="0" borderId="23" xfId="0" applyNumberFormat="1" applyFont="1" applyFill="1" applyBorder="1" applyAlignment="1">
      <alignment horizontal="right" vertical="center" wrapText="1"/>
    </xf>
    <xf numFmtId="4" fontId="46" fillId="0" borderId="18" xfId="0" applyNumberFormat="1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4" fontId="46" fillId="0" borderId="18" xfId="0" applyNumberFormat="1" applyFont="1" applyFill="1" applyBorder="1" applyAlignment="1">
      <alignment vertical="center"/>
    </xf>
    <xf numFmtId="4" fontId="10" fillId="0" borderId="18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4" fontId="55" fillId="0" borderId="25" xfId="0" applyNumberFormat="1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56" fillId="0" borderId="18" xfId="0" applyNumberFormat="1" applyFont="1" applyBorder="1" applyAlignment="1">
      <alignment horizontal="right" vertical="center"/>
    </xf>
    <xf numFmtId="0" fontId="24" fillId="0" borderId="7" xfId="0" applyFont="1" applyBorder="1" applyAlignment="1">
      <alignment vertical="center"/>
    </xf>
    <xf numFmtId="3" fontId="56" fillId="0" borderId="18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12" fillId="4" borderId="27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 wrapText="1"/>
    </xf>
    <xf numFmtId="4" fontId="42" fillId="9" borderId="18" xfId="2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4" borderId="6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49" fontId="5" fillId="4" borderId="13" xfId="0" applyNumberFormat="1" applyFont="1" applyFill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5" fillId="4" borderId="11" xfId="0" applyNumberFormat="1" applyFont="1" applyFill="1" applyBorder="1" applyAlignment="1">
      <alignment horizontal="center" vertical="center"/>
    </xf>
    <xf numFmtId="0" fontId="39" fillId="0" borderId="0" xfId="0" applyFont="1" applyAlignment="1"/>
    <xf numFmtId="0" fontId="5" fillId="4" borderId="1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4" borderId="20" xfId="1" applyFont="1" applyFill="1" applyBorder="1" applyAlignment="1">
      <alignment horizontal="center" vertical="center"/>
    </xf>
    <xf numFmtId="0" fontId="3" fillId="4" borderId="24" xfId="1" applyFont="1" applyFill="1" applyBorder="1" applyAlignment="1">
      <alignment horizontal="center" vertical="center"/>
    </xf>
    <xf numFmtId="0" fontId="3" fillId="4" borderId="21" xfId="1" applyFont="1" applyFill="1" applyBorder="1" applyAlignment="1">
      <alignment horizontal="center" vertical="center"/>
    </xf>
    <xf numFmtId="0" fontId="3" fillId="4" borderId="22" xfId="1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center" vertical="center"/>
    </xf>
    <xf numFmtId="0" fontId="3" fillId="4" borderId="23" xfId="1" applyFont="1" applyFill="1" applyBorder="1" applyAlignment="1">
      <alignment horizontal="center" vertical="center"/>
    </xf>
    <xf numFmtId="0" fontId="3" fillId="4" borderId="18" xfId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abSelected="1" workbookViewId="0">
      <selection activeCell="G22" sqref="G22"/>
    </sheetView>
  </sheetViews>
  <sheetFormatPr defaultRowHeight="15" x14ac:dyDescent="0.25"/>
  <cols>
    <col min="1" max="2" width="13.5703125" customWidth="1"/>
    <col min="3" max="3" width="10.5703125" customWidth="1"/>
    <col min="4" max="4" width="11.85546875" customWidth="1"/>
    <col min="5" max="5" width="13" customWidth="1"/>
    <col min="6" max="6" width="14.140625" customWidth="1"/>
    <col min="7" max="7" width="12.85546875" customWidth="1"/>
    <col min="8" max="8" width="10.7109375" customWidth="1"/>
    <col min="9" max="9" width="10.42578125" customWidth="1"/>
    <col min="10" max="10" width="12.7109375" customWidth="1"/>
    <col min="11" max="11" width="12.28515625" customWidth="1"/>
    <col min="12" max="12" width="8.28515625" customWidth="1"/>
    <col min="13" max="13" width="12.42578125" customWidth="1"/>
    <col min="14" max="14" width="12.28515625" customWidth="1"/>
    <col min="15" max="15" width="11.42578125" customWidth="1"/>
  </cols>
  <sheetData>
    <row r="1" spans="1:15" ht="19.5" customHeight="1" thickBot="1" x14ac:dyDescent="0.3">
      <c r="A1" s="271" t="s">
        <v>215</v>
      </c>
      <c r="B1" s="271"/>
      <c r="C1" s="271"/>
      <c r="D1" s="271"/>
      <c r="E1" s="271"/>
      <c r="F1" s="271"/>
      <c r="G1" s="271"/>
      <c r="H1" s="271"/>
      <c r="I1" s="272"/>
      <c r="J1" s="272"/>
      <c r="K1" s="272"/>
    </row>
    <row r="2" spans="1:15" ht="44.25" customHeight="1" thickBot="1" x14ac:dyDescent="0.3">
      <c r="A2" s="38"/>
      <c r="B2" s="38"/>
      <c r="C2" s="38"/>
      <c r="D2" s="41"/>
      <c r="E2" s="42"/>
      <c r="F2" s="43" t="s">
        <v>0</v>
      </c>
      <c r="G2" s="43" t="s">
        <v>1</v>
      </c>
      <c r="H2" s="43" t="s">
        <v>2</v>
      </c>
      <c r="I2" s="43" t="s">
        <v>3</v>
      </c>
      <c r="J2" s="43" t="s">
        <v>4</v>
      </c>
      <c r="K2" s="43" t="s">
        <v>2</v>
      </c>
    </row>
    <row r="3" spans="1:15" ht="42" customHeight="1" thickBot="1" x14ac:dyDescent="0.3">
      <c r="D3" s="138" t="s">
        <v>220</v>
      </c>
      <c r="E3" s="1" t="s">
        <v>5</v>
      </c>
      <c r="F3" s="99">
        <v>4730</v>
      </c>
      <c r="G3" s="100">
        <v>2730</v>
      </c>
      <c r="H3" s="100">
        <v>7460</v>
      </c>
      <c r="I3" s="101">
        <v>58</v>
      </c>
      <c r="J3" s="101">
        <v>34</v>
      </c>
      <c r="K3" s="100">
        <v>88</v>
      </c>
    </row>
    <row r="4" spans="1:15" ht="42" customHeight="1" thickBot="1" x14ac:dyDescent="0.3">
      <c r="D4" s="138" t="s">
        <v>221</v>
      </c>
      <c r="E4" s="1" t="s">
        <v>5</v>
      </c>
      <c r="F4" s="102">
        <v>3624</v>
      </c>
      <c r="G4" s="101">
        <v>3132</v>
      </c>
      <c r="H4" s="101">
        <v>6756</v>
      </c>
      <c r="I4" s="101">
        <v>59</v>
      </c>
      <c r="J4" s="101">
        <v>10</v>
      </c>
      <c r="K4" s="101">
        <v>69</v>
      </c>
    </row>
    <row r="5" spans="1:15" ht="44.25" customHeight="1" x14ac:dyDescent="0.25"/>
    <row r="6" spans="1:15" ht="0.75" customHeight="1" x14ac:dyDescent="0.25"/>
    <row r="7" spans="1:15" ht="36.75" customHeight="1" thickBot="1" x14ac:dyDescent="0.3">
      <c r="A7" s="269" t="s">
        <v>222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</row>
    <row r="8" spans="1:15" ht="48" customHeight="1" x14ac:dyDescent="0.25">
      <c r="A8" s="103" t="s">
        <v>6</v>
      </c>
      <c r="B8" s="104" t="s">
        <v>7</v>
      </c>
      <c r="C8" s="104" t="s">
        <v>8</v>
      </c>
      <c r="D8" s="104" t="s">
        <v>206</v>
      </c>
      <c r="E8" s="104" t="s">
        <v>9</v>
      </c>
      <c r="F8" s="104" t="s">
        <v>10</v>
      </c>
      <c r="G8" s="104" t="s">
        <v>11</v>
      </c>
      <c r="H8" s="104" t="s">
        <v>12</v>
      </c>
      <c r="I8" s="104" t="s">
        <v>205</v>
      </c>
      <c r="J8" s="104" t="s">
        <v>207</v>
      </c>
      <c r="K8" s="104" t="s">
        <v>13</v>
      </c>
      <c r="L8" s="104" t="s">
        <v>14</v>
      </c>
      <c r="M8" s="105" t="s">
        <v>15</v>
      </c>
      <c r="N8" s="106" t="s">
        <v>204</v>
      </c>
      <c r="O8" s="142" t="s">
        <v>2</v>
      </c>
    </row>
    <row r="9" spans="1:15" ht="27" customHeight="1" x14ac:dyDescent="0.25">
      <c r="A9" s="107" t="s">
        <v>16</v>
      </c>
      <c r="B9" s="180">
        <v>1283</v>
      </c>
      <c r="C9" s="180">
        <v>380</v>
      </c>
      <c r="D9" s="180">
        <v>10</v>
      </c>
      <c r="E9" s="180">
        <v>260</v>
      </c>
      <c r="F9" s="180">
        <v>245</v>
      </c>
      <c r="G9" s="180">
        <v>627</v>
      </c>
      <c r="H9" s="180">
        <v>9</v>
      </c>
      <c r="I9" s="180">
        <v>40</v>
      </c>
      <c r="J9" s="180">
        <v>126</v>
      </c>
      <c r="K9" s="180">
        <v>25</v>
      </c>
      <c r="L9" s="180">
        <v>201</v>
      </c>
      <c r="M9" s="181">
        <v>819</v>
      </c>
      <c r="N9" s="180">
        <v>8</v>
      </c>
      <c r="O9" s="182">
        <f t="shared" ref="O9:O12" si="0">SUM(B9:N9)</f>
        <v>4033</v>
      </c>
    </row>
    <row r="10" spans="1:15" ht="21.75" customHeight="1" x14ac:dyDescent="0.25">
      <c r="A10" s="107" t="s">
        <v>17</v>
      </c>
      <c r="B10" s="180"/>
      <c r="C10" s="180"/>
      <c r="D10" s="183"/>
      <c r="E10" s="180"/>
      <c r="F10" s="180"/>
      <c r="G10" s="180"/>
      <c r="H10" s="180"/>
      <c r="I10" s="180"/>
      <c r="J10" s="180"/>
      <c r="K10" s="180"/>
      <c r="L10" s="180"/>
      <c r="M10" s="181"/>
      <c r="N10" s="184"/>
      <c r="O10" s="182">
        <f t="shared" si="0"/>
        <v>0</v>
      </c>
    </row>
    <row r="11" spans="1:15" ht="21.75" customHeight="1" x14ac:dyDescent="0.25">
      <c r="A11" s="107" t="s">
        <v>18</v>
      </c>
      <c r="B11" s="180">
        <v>448</v>
      </c>
      <c r="C11" s="180">
        <v>55</v>
      </c>
      <c r="D11" s="180"/>
      <c r="E11" s="180"/>
      <c r="F11" s="180"/>
      <c r="G11" s="180">
        <v>10</v>
      </c>
      <c r="H11" s="180"/>
      <c r="I11" s="180"/>
      <c r="J11" s="180"/>
      <c r="K11" s="180"/>
      <c r="L11" s="180"/>
      <c r="M11" s="181">
        <v>7</v>
      </c>
      <c r="N11" s="184"/>
      <c r="O11" s="182">
        <f t="shared" si="0"/>
        <v>520</v>
      </c>
    </row>
    <row r="12" spans="1:15" ht="21.75" customHeight="1" x14ac:dyDescent="0.25">
      <c r="A12" s="107" t="s">
        <v>19</v>
      </c>
      <c r="B12" s="180">
        <v>138</v>
      </c>
      <c r="C12" s="180">
        <v>13</v>
      </c>
      <c r="D12" s="180"/>
      <c r="E12" s="180"/>
      <c r="F12" s="180"/>
      <c r="G12" s="180">
        <v>41</v>
      </c>
      <c r="H12" s="180">
        <v>1</v>
      </c>
      <c r="I12" s="180">
        <v>1</v>
      </c>
      <c r="J12" s="180"/>
      <c r="K12" s="180"/>
      <c r="L12" s="180"/>
      <c r="M12" s="181">
        <v>72</v>
      </c>
      <c r="N12" s="184"/>
      <c r="O12" s="182">
        <f t="shared" si="0"/>
        <v>266</v>
      </c>
    </row>
    <row r="13" spans="1:15" ht="22.5" customHeight="1" x14ac:dyDescent="0.25">
      <c r="A13" s="107" t="s">
        <v>20</v>
      </c>
      <c r="B13" s="180">
        <v>131</v>
      </c>
      <c r="C13" s="180">
        <v>4</v>
      </c>
      <c r="D13" s="180"/>
      <c r="E13" s="180"/>
      <c r="F13" s="180"/>
      <c r="G13" s="180">
        <v>35</v>
      </c>
      <c r="H13" s="180"/>
      <c r="I13" s="180"/>
      <c r="J13" s="180"/>
      <c r="K13" s="180"/>
      <c r="L13" s="180"/>
      <c r="M13" s="181">
        <v>44</v>
      </c>
      <c r="N13" s="184"/>
      <c r="O13" s="182">
        <f>SUM(B13:N13)</f>
        <v>214</v>
      </c>
    </row>
    <row r="14" spans="1:15" ht="22.5" customHeight="1" x14ac:dyDescent="0.25">
      <c r="A14" s="107" t="s">
        <v>21</v>
      </c>
      <c r="B14" s="185">
        <v>615</v>
      </c>
      <c r="C14" s="185">
        <v>148</v>
      </c>
      <c r="D14" s="185"/>
      <c r="E14" s="185"/>
      <c r="F14" s="185"/>
      <c r="G14" s="185">
        <v>72</v>
      </c>
      <c r="H14" s="185"/>
      <c r="I14" s="185">
        <v>6</v>
      </c>
      <c r="J14" s="185"/>
      <c r="K14" s="185"/>
      <c r="L14" s="185"/>
      <c r="M14" s="186">
        <v>89</v>
      </c>
      <c r="N14" s="187"/>
      <c r="O14" s="182">
        <f>SUM(B14:N14)</f>
        <v>930</v>
      </c>
    </row>
    <row r="15" spans="1:15" ht="22.5" customHeight="1" x14ac:dyDescent="0.25">
      <c r="A15" s="107" t="s">
        <v>22</v>
      </c>
      <c r="B15" s="180">
        <v>102</v>
      </c>
      <c r="C15" s="180">
        <v>9</v>
      </c>
      <c r="D15" s="180"/>
      <c r="E15" s="180"/>
      <c r="F15" s="180"/>
      <c r="G15" s="180">
        <v>7</v>
      </c>
      <c r="H15" s="180"/>
      <c r="I15" s="180"/>
      <c r="J15" s="180"/>
      <c r="K15" s="180"/>
      <c r="L15" s="180"/>
      <c r="M15" s="181"/>
      <c r="N15" s="184"/>
      <c r="O15" s="182">
        <f t="shared" ref="O15:O18" si="1">SUM(B15:N15)</f>
        <v>118</v>
      </c>
    </row>
    <row r="16" spans="1:15" ht="21" customHeight="1" x14ac:dyDescent="0.25">
      <c r="A16" s="107" t="s">
        <v>23</v>
      </c>
      <c r="B16" s="180">
        <v>180</v>
      </c>
      <c r="C16" s="180">
        <v>12</v>
      </c>
      <c r="D16" s="180"/>
      <c r="E16" s="180"/>
      <c r="F16" s="180"/>
      <c r="G16" s="180">
        <v>30</v>
      </c>
      <c r="H16" s="180"/>
      <c r="I16" s="180"/>
      <c r="J16" s="180"/>
      <c r="K16" s="180"/>
      <c r="L16" s="180"/>
      <c r="M16" s="181">
        <v>38</v>
      </c>
      <c r="N16" s="184"/>
      <c r="O16" s="182">
        <f t="shared" si="1"/>
        <v>260</v>
      </c>
    </row>
    <row r="17" spans="1:15" ht="22.5" customHeight="1" x14ac:dyDescent="0.25">
      <c r="A17" s="107" t="s">
        <v>24</v>
      </c>
      <c r="B17" s="180">
        <v>73</v>
      </c>
      <c r="C17" s="180">
        <v>2</v>
      </c>
      <c r="D17" s="180"/>
      <c r="E17" s="180"/>
      <c r="F17" s="180"/>
      <c r="G17" s="180">
        <v>28</v>
      </c>
      <c r="H17" s="180"/>
      <c r="I17" s="180"/>
      <c r="J17" s="180"/>
      <c r="K17" s="180"/>
      <c r="L17" s="180"/>
      <c r="M17" s="181">
        <v>31</v>
      </c>
      <c r="N17" s="184"/>
      <c r="O17" s="182">
        <f t="shared" si="1"/>
        <v>134</v>
      </c>
    </row>
    <row r="18" spans="1:15" ht="21.75" customHeight="1" x14ac:dyDescent="0.25">
      <c r="A18" s="107" t="s">
        <v>25</v>
      </c>
      <c r="B18" s="180">
        <v>146</v>
      </c>
      <c r="C18" s="180">
        <v>26</v>
      </c>
      <c r="D18" s="180"/>
      <c r="E18" s="180">
        <v>5</v>
      </c>
      <c r="F18" s="180"/>
      <c r="G18" s="180">
        <v>36</v>
      </c>
      <c r="H18" s="180">
        <v>4</v>
      </c>
      <c r="I18" s="180">
        <v>16</v>
      </c>
      <c r="J18" s="180"/>
      <c r="K18" s="180"/>
      <c r="L18" s="180"/>
      <c r="M18" s="181">
        <v>48</v>
      </c>
      <c r="N18" s="184"/>
      <c r="O18" s="182">
        <f t="shared" si="1"/>
        <v>281</v>
      </c>
    </row>
    <row r="19" spans="1:15" ht="30.75" customHeight="1" x14ac:dyDescent="0.25">
      <c r="A19" s="94" t="s">
        <v>2</v>
      </c>
      <c r="B19" s="184">
        <f t="shared" ref="B19:O19" si="2">SUM(B8:B18)</f>
        <v>3116</v>
      </c>
      <c r="C19" s="184">
        <f t="shared" si="2"/>
        <v>649</v>
      </c>
      <c r="D19" s="184">
        <f t="shared" si="2"/>
        <v>10</v>
      </c>
      <c r="E19" s="184">
        <f t="shared" si="2"/>
        <v>265</v>
      </c>
      <c r="F19" s="184">
        <f t="shared" si="2"/>
        <v>245</v>
      </c>
      <c r="G19" s="184">
        <f t="shared" si="2"/>
        <v>886</v>
      </c>
      <c r="H19" s="184">
        <f t="shared" si="2"/>
        <v>14</v>
      </c>
      <c r="I19" s="184">
        <f t="shared" si="2"/>
        <v>63</v>
      </c>
      <c r="J19" s="184">
        <f t="shared" si="2"/>
        <v>126</v>
      </c>
      <c r="K19" s="184">
        <f t="shared" si="2"/>
        <v>25</v>
      </c>
      <c r="L19" s="184">
        <f t="shared" si="2"/>
        <v>201</v>
      </c>
      <c r="M19" s="184">
        <f t="shared" si="2"/>
        <v>1148</v>
      </c>
      <c r="N19" s="184">
        <f t="shared" si="2"/>
        <v>8</v>
      </c>
      <c r="O19" s="188">
        <f t="shared" si="2"/>
        <v>6756</v>
      </c>
    </row>
    <row r="27" spans="1:15" x14ac:dyDescent="0.25">
      <c r="D27" t="s">
        <v>26</v>
      </c>
    </row>
  </sheetData>
  <mergeCells count="2">
    <mergeCell ref="A7:O7"/>
    <mergeCell ref="A1:K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8"/>
  <sheetViews>
    <sheetView workbookViewId="0">
      <selection activeCell="H19" sqref="H19"/>
    </sheetView>
  </sheetViews>
  <sheetFormatPr defaultRowHeight="15" x14ac:dyDescent="0.25"/>
  <cols>
    <col min="1" max="1" width="26.7109375" customWidth="1"/>
    <col min="2" max="2" width="14.140625" customWidth="1"/>
    <col min="3" max="3" width="14" customWidth="1"/>
    <col min="4" max="4" width="13.140625" customWidth="1"/>
    <col min="5" max="5" width="14.7109375" customWidth="1"/>
  </cols>
  <sheetData>
    <row r="1" spans="1:8" ht="16.5" thickBot="1" x14ac:dyDescent="0.3">
      <c r="A1" s="321" t="s">
        <v>155</v>
      </c>
      <c r="B1" s="321"/>
      <c r="C1" s="321"/>
      <c r="D1" s="321"/>
      <c r="E1" s="321"/>
      <c r="F1" s="321"/>
      <c r="G1" s="321"/>
      <c r="H1" s="321"/>
    </row>
    <row r="2" spans="1:8" ht="15.75" thickBot="1" x14ac:dyDescent="0.3">
      <c r="A2" s="329"/>
      <c r="B2" s="330"/>
      <c r="C2" s="330"/>
      <c r="D2" s="330"/>
      <c r="E2" s="331"/>
    </row>
    <row r="3" spans="1:8" ht="16.5" thickBot="1" x14ac:dyDescent="0.3">
      <c r="A3" s="12" t="s">
        <v>156</v>
      </c>
      <c r="B3" s="13" t="s">
        <v>157</v>
      </c>
      <c r="C3" s="13" t="s">
        <v>140</v>
      </c>
      <c r="D3" s="13" t="s">
        <v>142</v>
      </c>
      <c r="E3" s="13" t="s">
        <v>141</v>
      </c>
    </row>
    <row r="4" spans="1:8" ht="15.75" thickBot="1" x14ac:dyDescent="0.3">
      <c r="A4" s="16" t="s">
        <v>158</v>
      </c>
      <c r="B4" s="22" t="s">
        <v>159</v>
      </c>
      <c r="C4" s="22"/>
      <c r="D4" s="22"/>
      <c r="E4" s="22"/>
    </row>
    <row r="5" spans="1:8" ht="15.75" thickBot="1" x14ac:dyDescent="0.3">
      <c r="A5" s="16" t="s">
        <v>160</v>
      </c>
      <c r="B5" s="22" t="s">
        <v>159</v>
      </c>
      <c r="C5" s="22"/>
      <c r="D5" s="22"/>
      <c r="E5" s="22"/>
    </row>
    <row r="6" spans="1:8" ht="15.75" thickBot="1" x14ac:dyDescent="0.3">
      <c r="A6" s="16" t="s">
        <v>161</v>
      </c>
      <c r="B6" s="22" t="s">
        <v>159</v>
      </c>
      <c r="C6" s="22"/>
      <c r="D6" s="22" t="s">
        <v>159</v>
      </c>
      <c r="E6" s="22" t="s">
        <v>162</v>
      </c>
    </row>
    <row r="7" spans="1:8" ht="15.75" thickBot="1" x14ac:dyDescent="0.3">
      <c r="A7" s="16" t="s">
        <v>163</v>
      </c>
      <c r="B7" s="22" t="s">
        <v>159</v>
      </c>
      <c r="C7" s="22"/>
      <c r="D7" s="22" t="s">
        <v>164</v>
      </c>
      <c r="E7" s="22" t="s">
        <v>165</v>
      </c>
    </row>
    <row r="8" spans="1:8" ht="15.75" thickBot="1" x14ac:dyDescent="0.3">
      <c r="A8" s="16" t="s">
        <v>166</v>
      </c>
      <c r="B8" s="22"/>
      <c r="C8" s="22" t="s">
        <v>159</v>
      </c>
      <c r="D8" s="22"/>
      <c r="E8" s="22"/>
    </row>
    <row r="9" spans="1:8" ht="15.75" thickBot="1" x14ac:dyDescent="0.3">
      <c r="A9" s="16" t="s">
        <v>167</v>
      </c>
      <c r="B9" s="22"/>
      <c r="C9" s="22">
        <v>7</v>
      </c>
      <c r="D9" s="22"/>
      <c r="E9" s="22"/>
    </row>
    <row r="10" spans="1:8" ht="15.75" thickBot="1" x14ac:dyDescent="0.3">
      <c r="A10" s="16" t="s">
        <v>169</v>
      </c>
      <c r="B10" s="22"/>
      <c r="C10" s="22"/>
      <c r="D10" s="22">
        <v>2</v>
      </c>
      <c r="E10" s="22"/>
    </row>
    <row r="11" spans="1:8" ht="15.75" thickBot="1" x14ac:dyDescent="0.3">
      <c r="A11" s="16" t="s">
        <v>170</v>
      </c>
      <c r="B11" s="22"/>
      <c r="C11" s="22"/>
      <c r="D11" s="22" t="s">
        <v>171</v>
      </c>
      <c r="E11" s="22">
        <v>13</v>
      </c>
    </row>
    <row r="12" spans="1:8" ht="15.75" thickBot="1" x14ac:dyDescent="0.3">
      <c r="A12" s="16" t="s">
        <v>172</v>
      </c>
      <c r="B12" s="22"/>
      <c r="C12" s="22"/>
      <c r="D12" s="22">
        <v>7</v>
      </c>
      <c r="E12" s="22"/>
    </row>
    <row r="13" spans="1:8" ht="15.75" thickBot="1" x14ac:dyDescent="0.3">
      <c r="A13" s="16" t="s">
        <v>173</v>
      </c>
      <c r="B13" s="22"/>
      <c r="C13" s="22"/>
      <c r="D13" s="22" t="s">
        <v>159</v>
      </c>
      <c r="E13" s="22"/>
    </row>
    <row r="14" spans="1:8" ht="15.75" thickBot="1" x14ac:dyDescent="0.3">
      <c r="A14" s="16" t="s">
        <v>174</v>
      </c>
      <c r="B14" s="22" t="s">
        <v>159</v>
      </c>
      <c r="C14" s="22"/>
      <c r="D14" s="22"/>
      <c r="E14" s="22"/>
    </row>
    <row r="15" spans="1:8" ht="15.75" thickBot="1" x14ac:dyDescent="0.3">
      <c r="A15" s="16" t="s">
        <v>175</v>
      </c>
      <c r="B15" s="22" t="s">
        <v>159</v>
      </c>
      <c r="C15" s="22" t="s">
        <v>159</v>
      </c>
      <c r="D15" s="22" t="s">
        <v>176</v>
      </c>
      <c r="E15" s="22" t="s">
        <v>177</v>
      </c>
    </row>
    <row r="16" spans="1:8" ht="15.75" thickBot="1" x14ac:dyDescent="0.3">
      <c r="A16" s="16" t="s">
        <v>178</v>
      </c>
      <c r="B16" s="22" t="s">
        <v>171</v>
      </c>
      <c r="C16" s="22">
        <v>8</v>
      </c>
      <c r="D16" s="22">
        <v>23</v>
      </c>
      <c r="E16" s="22" t="s">
        <v>179</v>
      </c>
    </row>
    <row r="17" spans="1:5" ht="15.75" thickBot="1" x14ac:dyDescent="0.3">
      <c r="A17" s="16" t="s">
        <v>180</v>
      </c>
      <c r="B17" s="22"/>
      <c r="C17" s="22" t="s">
        <v>159</v>
      </c>
      <c r="D17" s="22" t="s">
        <v>171</v>
      </c>
      <c r="E17" s="22" t="s">
        <v>168</v>
      </c>
    </row>
    <row r="18" spans="1:5" ht="15.75" thickBot="1" x14ac:dyDescent="0.3">
      <c r="A18" s="16" t="s">
        <v>181</v>
      </c>
      <c r="B18" s="22">
        <v>1</v>
      </c>
      <c r="C18" s="22"/>
      <c r="D18" s="22"/>
      <c r="E18" s="22"/>
    </row>
    <row r="19" spans="1:5" ht="15.75" thickBot="1" x14ac:dyDescent="0.3">
      <c r="A19" s="16" t="s">
        <v>182</v>
      </c>
      <c r="B19" s="22" t="s">
        <v>159</v>
      </c>
      <c r="C19" s="22"/>
      <c r="D19" s="22"/>
      <c r="E19" s="22"/>
    </row>
    <row r="20" spans="1:5" ht="15.75" thickBot="1" x14ac:dyDescent="0.3">
      <c r="A20" s="16" t="s">
        <v>183</v>
      </c>
      <c r="B20" s="22"/>
      <c r="C20" s="22"/>
      <c r="D20" s="22"/>
      <c r="E20" s="22">
        <v>1</v>
      </c>
    </row>
    <row r="21" spans="1:5" ht="15.75" thickBot="1" x14ac:dyDescent="0.3">
      <c r="A21" s="16" t="s">
        <v>184</v>
      </c>
      <c r="B21" s="22" t="s">
        <v>176</v>
      </c>
      <c r="C21" s="22"/>
      <c r="D21" s="22"/>
      <c r="E21" s="22"/>
    </row>
    <row r="22" spans="1:5" ht="15.75" thickBot="1" x14ac:dyDescent="0.3">
      <c r="A22" s="16" t="s">
        <v>185</v>
      </c>
      <c r="B22" s="22">
        <v>23</v>
      </c>
      <c r="C22" s="22"/>
      <c r="D22" s="22"/>
      <c r="E22" s="22"/>
    </row>
    <row r="23" spans="1:5" ht="15.75" thickBot="1" x14ac:dyDescent="0.3">
      <c r="A23" s="16" t="s">
        <v>186</v>
      </c>
      <c r="B23" s="22" t="s">
        <v>164</v>
      </c>
      <c r="C23" s="22"/>
      <c r="D23" s="22"/>
      <c r="E23" s="22"/>
    </row>
    <row r="24" spans="1:5" ht="15.75" thickBot="1" x14ac:dyDescent="0.3">
      <c r="A24" s="16" t="s">
        <v>187</v>
      </c>
      <c r="B24" s="22">
        <v>2</v>
      </c>
      <c r="C24" s="22"/>
      <c r="D24" s="22"/>
      <c r="E24" s="22"/>
    </row>
    <row r="25" spans="1:5" ht="15.75" thickBot="1" x14ac:dyDescent="0.3">
      <c r="A25" s="16" t="s">
        <v>188</v>
      </c>
      <c r="B25" s="22"/>
      <c r="C25" s="22"/>
      <c r="D25" s="22"/>
      <c r="E25" s="22">
        <v>2</v>
      </c>
    </row>
    <row r="26" spans="1:5" ht="15.75" thickBot="1" x14ac:dyDescent="0.3">
      <c r="A26" s="16"/>
      <c r="B26" s="22"/>
      <c r="C26" s="22"/>
      <c r="D26" s="22"/>
      <c r="E26" s="22"/>
    </row>
    <row r="27" spans="1:5" ht="15.75" thickBot="1" x14ac:dyDescent="0.3">
      <c r="A27" s="18" t="s">
        <v>2</v>
      </c>
      <c r="B27" s="19">
        <v>45</v>
      </c>
      <c r="C27" s="19">
        <v>17</v>
      </c>
      <c r="D27" s="19">
        <v>48</v>
      </c>
      <c r="E27" s="19">
        <v>116</v>
      </c>
    </row>
    <row r="28" spans="1:5" ht="15.75" thickBot="1" x14ac:dyDescent="0.3">
      <c r="A28" s="18" t="s">
        <v>189</v>
      </c>
      <c r="B28" s="332">
        <v>230</v>
      </c>
      <c r="C28" s="333"/>
      <c r="D28" s="333"/>
      <c r="E28" s="334"/>
    </row>
  </sheetData>
  <mergeCells count="3">
    <mergeCell ref="A1:H1"/>
    <mergeCell ref="A2:E2"/>
    <mergeCell ref="B28:E2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T61"/>
  <sheetViews>
    <sheetView workbookViewId="0">
      <selection activeCell="D8" sqref="D8"/>
    </sheetView>
  </sheetViews>
  <sheetFormatPr defaultRowHeight="15" x14ac:dyDescent="0.25"/>
  <cols>
    <col min="1" max="1" width="14" customWidth="1"/>
    <col min="3" max="3" width="11.140625" customWidth="1"/>
    <col min="4" max="4" width="10.5703125" customWidth="1"/>
    <col min="5" max="5" width="10.28515625" customWidth="1"/>
  </cols>
  <sheetData>
    <row r="2" spans="1:10" ht="15.75" x14ac:dyDescent="0.25">
      <c r="A2" s="277" t="s">
        <v>218</v>
      </c>
      <c r="B2" s="277"/>
      <c r="C2" s="277"/>
      <c r="D2" s="277"/>
      <c r="E2" s="277"/>
      <c r="F2" s="277"/>
      <c r="G2" s="277"/>
      <c r="H2" s="277"/>
    </row>
    <row r="3" spans="1:10" ht="16.5" thickBot="1" x14ac:dyDescent="0.3">
      <c r="A3" s="112"/>
      <c r="B3" s="112"/>
      <c r="C3" s="112"/>
      <c r="D3" s="112"/>
      <c r="E3" s="112"/>
      <c r="F3" s="112"/>
      <c r="G3" s="112"/>
      <c r="H3" s="112"/>
    </row>
    <row r="4" spans="1:10" ht="16.5" thickBot="1" x14ac:dyDescent="0.3">
      <c r="A4" s="336" t="s">
        <v>135</v>
      </c>
      <c r="B4" s="338" t="s">
        <v>136</v>
      </c>
      <c r="C4" s="339"/>
      <c r="D4" s="338" t="s">
        <v>137</v>
      </c>
      <c r="E4" s="340"/>
    </row>
    <row r="5" spans="1:10" ht="16.5" thickBot="1" x14ac:dyDescent="0.3">
      <c r="A5" s="337"/>
      <c r="B5" s="47" t="s">
        <v>138</v>
      </c>
      <c r="C5" s="48" t="s">
        <v>139</v>
      </c>
      <c r="D5" s="48" t="s">
        <v>138</v>
      </c>
      <c r="E5" s="48" t="s">
        <v>139</v>
      </c>
      <c r="H5" s="21"/>
      <c r="J5" s="38"/>
    </row>
    <row r="6" spans="1:10" ht="18" customHeight="1" thickBot="1" x14ac:dyDescent="0.3">
      <c r="A6" s="14" t="s">
        <v>140</v>
      </c>
      <c r="B6" s="15">
        <v>5</v>
      </c>
      <c r="C6" s="15">
        <v>7</v>
      </c>
      <c r="D6" s="15">
        <v>5</v>
      </c>
      <c r="E6" s="15"/>
      <c r="G6" s="21"/>
      <c r="H6" s="21"/>
      <c r="J6" s="21"/>
    </row>
    <row r="7" spans="1:10" ht="18" customHeight="1" thickBot="1" x14ac:dyDescent="0.3">
      <c r="A7" s="16" t="s">
        <v>141</v>
      </c>
      <c r="B7" s="15">
        <v>18</v>
      </c>
      <c r="C7" s="15">
        <v>37</v>
      </c>
      <c r="D7" s="15">
        <v>13</v>
      </c>
      <c r="E7" s="15"/>
      <c r="G7" s="21"/>
      <c r="H7" s="21"/>
      <c r="J7" s="21"/>
    </row>
    <row r="8" spans="1:10" ht="18" customHeight="1" thickBot="1" x14ac:dyDescent="0.3">
      <c r="A8" s="16" t="s">
        <v>142</v>
      </c>
      <c r="B8" s="15">
        <v>11</v>
      </c>
      <c r="C8" s="15">
        <v>12</v>
      </c>
      <c r="D8" s="15">
        <v>19</v>
      </c>
      <c r="E8" s="15"/>
      <c r="G8" s="21"/>
      <c r="H8" s="21"/>
      <c r="J8" s="21"/>
    </row>
    <row r="9" spans="1:10" ht="18" customHeight="1" thickBot="1" x14ac:dyDescent="0.3">
      <c r="A9" s="16" t="s">
        <v>143</v>
      </c>
      <c r="B9" s="15">
        <v>18</v>
      </c>
      <c r="C9" s="15">
        <v>23</v>
      </c>
      <c r="D9" s="15">
        <v>4</v>
      </c>
      <c r="E9" s="15"/>
      <c r="G9" s="21"/>
      <c r="H9" s="21"/>
      <c r="J9" s="21"/>
    </row>
    <row r="10" spans="1:10" ht="18" customHeight="1" thickBot="1" x14ac:dyDescent="0.3">
      <c r="A10" s="16" t="s">
        <v>17</v>
      </c>
      <c r="B10" s="15">
        <v>6</v>
      </c>
      <c r="C10" s="15">
        <v>1</v>
      </c>
      <c r="D10" s="15">
        <v>1</v>
      </c>
      <c r="E10" s="15"/>
      <c r="G10" s="21"/>
      <c r="H10" s="21"/>
      <c r="J10" s="21"/>
    </row>
    <row r="11" spans="1:10" ht="18" customHeight="1" thickBot="1" x14ac:dyDescent="0.3">
      <c r="A11" s="16" t="s">
        <v>19</v>
      </c>
      <c r="B11" s="15">
        <v>6</v>
      </c>
      <c r="C11" s="15">
        <v>1</v>
      </c>
      <c r="D11" s="15">
        <v>3</v>
      </c>
      <c r="E11" s="15"/>
      <c r="G11" s="21"/>
      <c r="H11" s="21"/>
      <c r="J11" s="21"/>
    </row>
    <row r="12" spans="1:10" ht="18" customHeight="1" thickBot="1" x14ac:dyDescent="0.3">
      <c r="A12" s="16" t="s">
        <v>20</v>
      </c>
      <c r="B12" s="15">
        <v>7</v>
      </c>
      <c r="C12" s="15">
        <v>1</v>
      </c>
      <c r="D12" s="15">
        <v>2</v>
      </c>
      <c r="E12" s="15"/>
      <c r="G12" s="38"/>
      <c r="H12" s="21"/>
      <c r="J12" s="21"/>
    </row>
    <row r="13" spans="1:10" ht="18" customHeight="1" thickBot="1" x14ac:dyDescent="0.3">
      <c r="A13" s="16" t="s">
        <v>21</v>
      </c>
      <c r="B13" s="15">
        <v>4</v>
      </c>
      <c r="C13" s="15">
        <v>1</v>
      </c>
      <c r="D13" s="15">
        <v>2</v>
      </c>
      <c r="E13" s="15"/>
      <c r="G13" s="38"/>
      <c r="H13" s="21"/>
      <c r="J13" s="21"/>
    </row>
    <row r="14" spans="1:10" ht="18" customHeight="1" thickBot="1" x14ac:dyDescent="0.3">
      <c r="A14" s="16" t="s">
        <v>203</v>
      </c>
      <c r="B14" s="15">
        <v>3</v>
      </c>
      <c r="C14" s="15">
        <v>0</v>
      </c>
      <c r="D14" s="15">
        <v>1</v>
      </c>
      <c r="E14" s="15"/>
      <c r="G14" s="38"/>
      <c r="H14" s="21"/>
      <c r="J14" s="21"/>
    </row>
    <row r="15" spans="1:10" ht="18" customHeight="1" thickBot="1" x14ac:dyDescent="0.3">
      <c r="A15" s="16" t="s">
        <v>22</v>
      </c>
      <c r="B15" s="15">
        <v>4</v>
      </c>
      <c r="C15" s="15">
        <v>1</v>
      </c>
      <c r="D15" s="15">
        <v>2</v>
      </c>
      <c r="E15" s="15"/>
      <c r="G15" s="38"/>
      <c r="H15" s="21"/>
      <c r="J15" s="21"/>
    </row>
    <row r="16" spans="1:10" ht="18" customHeight="1" thickBot="1" x14ac:dyDescent="0.3">
      <c r="A16" s="16" t="s">
        <v>25</v>
      </c>
      <c r="B16" s="15">
        <v>5</v>
      </c>
      <c r="C16" s="15">
        <v>3</v>
      </c>
      <c r="D16" s="15">
        <v>2</v>
      </c>
      <c r="E16" s="15"/>
      <c r="G16" s="38"/>
      <c r="H16" s="21"/>
      <c r="J16" s="21"/>
    </row>
    <row r="17" spans="1:20" ht="18" customHeight="1" thickBot="1" x14ac:dyDescent="0.3">
      <c r="A17" s="16" t="s">
        <v>23</v>
      </c>
      <c r="B17" s="15">
        <v>5</v>
      </c>
      <c r="C17" s="15">
        <v>1</v>
      </c>
      <c r="D17" s="15"/>
      <c r="E17" s="15"/>
      <c r="G17" s="38"/>
      <c r="H17" s="21"/>
      <c r="J17" s="21"/>
    </row>
    <row r="18" spans="1:20" ht="18" customHeight="1" thickBot="1" x14ac:dyDescent="0.3">
      <c r="A18" s="16" t="s">
        <v>24</v>
      </c>
      <c r="B18" s="15">
        <v>6</v>
      </c>
      <c r="C18" s="15">
        <v>1</v>
      </c>
      <c r="D18" s="15">
        <v>2</v>
      </c>
      <c r="E18" s="15"/>
      <c r="G18" s="38"/>
      <c r="H18" s="21"/>
      <c r="J18" s="21"/>
    </row>
    <row r="19" spans="1:20" ht="18" customHeight="1" thickBot="1" x14ac:dyDescent="0.3">
      <c r="A19" s="16" t="s">
        <v>144</v>
      </c>
      <c r="B19" s="15">
        <v>3</v>
      </c>
      <c r="C19" s="15">
        <v>1</v>
      </c>
      <c r="D19" s="15">
        <v>2</v>
      </c>
      <c r="E19" s="15"/>
      <c r="G19" s="38"/>
      <c r="H19" s="21"/>
      <c r="J19" s="21"/>
    </row>
    <row r="20" spans="1:20" ht="18" customHeight="1" thickBot="1" x14ac:dyDescent="0.3">
      <c r="A20" s="16" t="s">
        <v>145</v>
      </c>
      <c r="B20" s="15">
        <v>5</v>
      </c>
      <c r="C20" s="15">
        <v>1</v>
      </c>
      <c r="D20" s="15">
        <v>1</v>
      </c>
      <c r="E20" s="15"/>
      <c r="G20" s="38"/>
      <c r="H20" s="21"/>
      <c r="J20" s="21"/>
    </row>
    <row r="21" spans="1:20" ht="18" customHeight="1" thickBot="1" x14ac:dyDescent="0.3">
      <c r="A21" s="16" t="s">
        <v>18</v>
      </c>
      <c r="B21" s="15">
        <v>4</v>
      </c>
      <c r="C21" s="15">
        <v>1</v>
      </c>
      <c r="D21" s="15">
        <v>1</v>
      </c>
      <c r="E21" s="15"/>
      <c r="G21" s="38"/>
      <c r="H21" s="21"/>
      <c r="J21" s="21"/>
    </row>
    <row r="22" spans="1:20" ht="18" customHeight="1" thickBot="1" x14ac:dyDescent="0.3">
      <c r="A22" s="16" t="s">
        <v>146</v>
      </c>
      <c r="B22" s="15">
        <v>4</v>
      </c>
      <c r="C22" s="15">
        <v>1</v>
      </c>
      <c r="D22" s="15">
        <v>2</v>
      </c>
      <c r="E22" s="15"/>
      <c r="G22" s="38"/>
      <c r="H22" s="21"/>
      <c r="J22" s="21"/>
    </row>
    <row r="23" spans="1:20" ht="18" customHeight="1" thickBot="1" x14ac:dyDescent="0.3">
      <c r="A23" s="16" t="s">
        <v>147</v>
      </c>
      <c r="B23" s="15">
        <v>7</v>
      </c>
      <c r="C23" s="15">
        <v>1</v>
      </c>
      <c r="D23" s="15">
        <v>3</v>
      </c>
      <c r="E23" s="15"/>
      <c r="G23" s="38"/>
      <c r="H23" s="21"/>
      <c r="J23" s="38"/>
    </row>
    <row r="24" spans="1:20" ht="18" customHeight="1" thickBot="1" x14ac:dyDescent="0.3">
      <c r="A24" s="16" t="s">
        <v>148</v>
      </c>
      <c r="B24" s="15">
        <v>4</v>
      </c>
      <c r="C24" s="15">
        <v>1</v>
      </c>
      <c r="D24" s="15">
        <v>1</v>
      </c>
      <c r="E24" s="15"/>
      <c r="H24" s="21"/>
      <c r="J24" s="38"/>
    </row>
    <row r="25" spans="1:20" ht="18" customHeight="1" thickBot="1" x14ac:dyDescent="0.3">
      <c r="A25" s="35" t="s">
        <v>149</v>
      </c>
      <c r="B25" s="36">
        <v>4</v>
      </c>
      <c r="C25" s="36">
        <v>1</v>
      </c>
      <c r="D25" s="36">
        <v>2</v>
      </c>
      <c r="E25" s="36"/>
      <c r="H25" s="21"/>
    </row>
    <row r="26" spans="1:20" ht="18" customHeight="1" thickBot="1" x14ac:dyDescent="0.3">
      <c r="A26" s="14" t="s">
        <v>150</v>
      </c>
      <c r="B26" s="39">
        <v>4</v>
      </c>
      <c r="C26" s="39">
        <v>1</v>
      </c>
      <c r="D26" s="39">
        <v>2</v>
      </c>
      <c r="E26" s="40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s="37" customFormat="1" x14ac:dyDescent="0.25">
      <c r="A27" s="20"/>
      <c r="B27" s="21"/>
      <c r="C27" s="21"/>
      <c r="D27" s="21"/>
      <c r="E27" s="21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x14ac:dyDescent="0.25">
      <c r="A28" s="341" t="s">
        <v>202</v>
      </c>
      <c r="B28" s="341"/>
      <c r="C28" s="17"/>
      <c r="D28" s="17"/>
      <c r="E28" s="54">
        <f>SUM(B6:B26)</f>
        <v>133</v>
      </c>
    </row>
    <row r="29" spans="1:20" x14ac:dyDescent="0.25">
      <c r="A29" s="335" t="s">
        <v>151</v>
      </c>
      <c r="B29" s="335"/>
      <c r="C29" s="17"/>
      <c r="D29" s="17"/>
      <c r="E29" s="54">
        <f>SUM(D6:D26)</f>
        <v>70</v>
      </c>
    </row>
    <row r="30" spans="1:20" x14ac:dyDescent="0.25">
      <c r="A30" s="24" t="s">
        <v>152</v>
      </c>
      <c r="B30" s="17"/>
      <c r="C30" s="17"/>
      <c r="D30" s="17"/>
      <c r="E30" s="54">
        <f>SUM(E28:E29)</f>
        <v>203</v>
      </c>
    </row>
    <row r="31" spans="1:20" x14ac:dyDescent="0.25">
      <c r="A31" s="24" t="s">
        <v>153</v>
      </c>
      <c r="B31" s="17"/>
      <c r="C31" s="17"/>
      <c r="D31" s="17"/>
      <c r="E31" s="54">
        <f>SUM(C6:C26)</f>
        <v>97</v>
      </c>
    </row>
    <row r="32" spans="1:20" x14ac:dyDescent="0.25">
      <c r="A32" s="24" t="s">
        <v>154</v>
      </c>
      <c r="B32" s="17"/>
      <c r="C32" s="17"/>
      <c r="D32" s="17"/>
      <c r="E32" s="54">
        <f>SUM(E30:E31)</f>
        <v>300</v>
      </c>
    </row>
    <row r="41" spans="1:1" x14ac:dyDescent="0.25">
      <c r="A41" s="21"/>
    </row>
    <row r="42" spans="1:1" x14ac:dyDescent="0.25">
      <c r="A42" s="21"/>
    </row>
    <row r="43" spans="1:1" x14ac:dyDescent="0.25">
      <c r="A43" s="21"/>
    </row>
    <row r="44" spans="1:1" x14ac:dyDescent="0.25">
      <c r="A44" s="21"/>
    </row>
    <row r="45" spans="1:1" x14ac:dyDescent="0.25">
      <c r="A45" s="21"/>
    </row>
    <row r="46" spans="1:1" x14ac:dyDescent="0.25">
      <c r="A46" s="21"/>
    </row>
    <row r="47" spans="1:1" x14ac:dyDescent="0.25">
      <c r="A47" s="21"/>
    </row>
    <row r="48" spans="1:1" x14ac:dyDescent="0.25">
      <c r="A48" s="21"/>
    </row>
    <row r="49" spans="1:1" x14ac:dyDescent="0.25">
      <c r="A49" s="21"/>
    </row>
    <row r="50" spans="1:1" x14ac:dyDescent="0.25">
      <c r="A50" s="21"/>
    </row>
    <row r="51" spans="1:1" x14ac:dyDescent="0.25">
      <c r="A51" s="21"/>
    </row>
    <row r="52" spans="1:1" x14ac:dyDescent="0.25">
      <c r="A52" s="21"/>
    </row>
    <row r="53" spans="1:1" x14ac:dyDescent="0.25">
      <c r="A53" s="21"/>
    </row>
    <row r="54" spans="1:1" x14ac:dyDescent="0.25">
      <c r="A54" s="21"/>
    </row>
    <row r="55" spans="1:1" x14ac:dyDescent="0.25">
      <c r="A55" s="21"/>
    </row>
    <row r="56" spans="1:1" x14ac:dyDescent="0.25">
      <c r="A56" s="21"/>
    </row>
    <row r="57" spans="1:1" x14ac:dyDescent="0.25">
      <c r="A57" s="21"/>
    </row>
    <row r="58" spans="1:1" x14ac:dyDescent="0.25">
      <c r="A58" s="21"/>
    </row>
    <row r="59" spans="1:1" x14ac:dyDescent="0.25">
      <c r="A59" s="21"/>
    </row>
    <row r="60" spans="1:1" x14ac:dyDescent="0.25">
      <c r="A60" s="21"/>
    </row>
    <row r="61" spans="1:1" x14ac:dyDescent="0.25">
      <c r="A61" s="38"/>
    </row>
  </sheetData>
  <mergeCells count="6">
    <mergeCell ref="A29:B29"/>
    <mergeCell ref="A2:H2"/>
    <mergeCell ref="A4:A5"/>
    <mergeCell ref="B4:C4"/>
    <mergeCell ref="D4:E4"/>
    <mergeCell ref="A28:B28"/>
  </mergeCells>
  <pageMargins left="0.7" right="0.7" top="0.75" bottom="0.75" header="0.3" footer="0.3"/>
  <pageSetup paperSize="9" orientation="portrait" r:id="rId1"/>
  <ignoredErrors>
    <ignoredError sqref="E3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5" sqref="H15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L13"/>
  <sheetViews>
    <sheetView workbookViewId="0">
      <selection activeCell="F9" sqref="F9:I9"/>
    </sheetView>
  </sheetViews>
  <sheetFormatPr defaultRowHeight="15" x14ac:dyDescent="0.25"/>
  <cols>
    <col min="1" max="1" width="14.5703125" customWidth="1"/>
    <col min="2" max="2" width="17.42578125" customWidth="1"/>
    <col min="3" max="3" width="16.7109375" customWidth="1"/>
    <col min="4" max="4" width="11.5703125" customWidth="1"/>
    <col min="6" max="6" width="15.42578125" customWidth="1"/>
    <col min="7" max="8" width="13.85546875" customWidth="1"/>
    <col min="9" max="9" width="16.140625" customWidth="1"/>
  </cols>
  <sheetData>
    <row r="2" spans="1:12" x14ac:dyDescent="0.25">
      <c r="A2" s="273" t="s">
        <v>27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2" ht="15.75" x14ac:dyDescent="0.25">
      <c r="A3" s="274" t="s">
        <v>28</v>
      </c>
      <c r="B3" s="274"/>
      <c r="C3" s="274"/>
      <c r="D3" s="274"/>
      <c r="E3" s="3"/>
    </row>
    <row r="4" spans="1:12" ht="16.5" thickBot="1" x14ac:dyDescent="0.3">
      <c r="A4" s="111"/>
      <c r="B4" s="111"/>
      <c r="C4" s="111"/>
      <c r="D4" s="111"/>
      <c r="E4" s="3"/>
      <c r="F4" s="275" t="s">
        <v>210</v>
      </c>
      <c r="G4" s="276"/>
      <c r="H4" s="276"/>
      <c r="I4" s="276"/>
      <c r="J4" s="276"/>
      <c r="K4" s="276"/>
      <c r="L4" s="276"/>
    </row>
    <row r="5" spans="1:12" ht="26.25" thickBot="1" x14ac:dyDescent="0.3">
      <c r="A5" s="74" t="s">
        <v>29</v>
      </c>
      <c r="B5" s="50" t="s">
        <v>220</v>
      </c>
      <c r="C5" s="50" t="s">
        <v>221</v>
      </c>
      <c r="D5" s="51" t="s">
        <v>30</v>
      </c>
    </row>
    <row r="6" spans="1:12" ht="39" customHeight="1" thickBot="1" x14ac:dyDescent="0.3">
      <c r="A6" s="75" t="s">
        <v>31</v>
      </c>
      <c r="B6" s="205">
        <v>167602416.63999999</v>
      </c>
      <c r="C6" s="205">
        <v>190818664.09999999</v>
      </c>
      <c r="D6" s="152">
        <f>(C6-B6)/B6*100</f>
        <v>13.851976555843541</v>
      </c>
      <c r="F6" s="77" t="s">
        <v>29</v>
      </c>
      <c r="G6" s="50" t="s">
        <v>220</v>
      </c>
      <c r="H6" s="50" t="s">
        <v>221</v>
      </c>
      <c r="I6" s="51" t="s">
        <v>30</v>
      </c>
    </row>
    <row r="7" spans="1:12" ht="39" customHeight="1" thickBot="1" x14ac:dyDescent="0.3">
      <c r="A7" s="250" t="s">
        <v>32</v>
      </c>
      <c r="B7" s="251">
        <v>1210.8599999999999</v>
      </c>
      <c r="C7" s="251">
        <v>235035.82</v>
      </c>
      <c r="D7" s="252">
        <f>(C7-B7)/B7*100</f>
        <v>19310.651933336641</v>
      </c>
      <c r="F7" s="78" t="s">
        <v>35</v>
      </c>
      <c r="G7" s="114">
        <v>772092.82</v>
      </c>
      <c r="H7" s="114">
        <v>1107782.76</v>
      </c>
      <c r="I7" s="217">
        <f>(H7-G7)/G7*100</f>
        <v>43.477925361357471</v>
      </c>
    </row>
    <row r="8" spans="1:12" ht="39" thickBot="1" x14ac:dyDescent="0.3">
      <c r="A8" s="75" t="s">
        <v>33</v>
      </c>
      <c r="B8" s="205">
        <v>5196967.29</v>
      </c>
      <c r="C8" s="205">
        <v>5503499.1900000004</v>
      </c>
      <c r="D8" s="152">
        <f t="shared" ref="D8:D9" si="0">(C8-B8)/B8*100</f>
        <v>5.8982841895085389</v>
      </c>
      <c r="F8" s="78" t="s">
        <v>36</v>
      </c>
      <c r="G8" s="114">
        <v>1237269.8500000001</v>
      </c>
      <c r="H8" s="114">
        <v>1516280.28</v>
      </c>
      <c r="I8" s="217">
        <f t="shared" ref="I8:I9" si="1">(H8-G8)/G8*100</f>
        <v>22.550491309555461</v>
      </c>
    </row>
    <row r="9" spans="1:12" ht="51.75" customHeight="1" thickBot="1" x14ac:dyDescent="0.3">
      <c r="A9" s="76" t="s">
        <v>34</v>
      </c>
      <c r="B9" s="178">
        <f>SUM(B5:B8)</f>
        <v>172800594.78999999</v>
      </c>
      <c r="C9" s="178">
        <f>SUM(C5:C8)</f>
        <v>196557199.10999998</v>
      </c>
      <c r="D9" s="179">
        <f t="shared" si="0"/>
        <v>13.747987585847588</v>
      </c>
      <c r="F9" s="253" t="s">
        <v>37</v>
      </c>
      <c r="G9" s="254">
        <v>211132.11</v>
      </c>
      <c r="H9" s="254">
        <v>1017544.22</v>
      </c>
      <c r="I9" s="255">
        <f t="shared" si="1"/>
        <v>381.94669204982603</v>
      </c>
    </row>
    <row r="10" spans="1:12" ht="38.25" customHeight="1" x14ac:dyDescent="0.25">
      <c r="B10" s="56"/>
      <c r="F10" s="70"/>
      <c r="G10" s="71"/>
      <c r="H10" s="72"/>
      <c r="I10" s="72"/>
    </row>
    <row r="11" spans="1:12" x14ac:dyDescent="0.25">
      <c r="G11" s="57"/>
      <c r="H11" s="58"/>
      <c r="I11" s="59"/>
      <c r="J11" s="38"/>
    </row>
    <row r="12" spans="1:12" x14ac:dyDescent="0.25">
      <c r="G12" s="57"/>
      <c r="H12" s="58"/>
      <c r="I12" s="59"/>
      <c r="J12" s="38"/>
    </row>
    <row r="13" spans="1:12" ht="15.75" x14ac:dyDescent="0.25">
      <c r="C13" s="2"/>
      <c r="G13" s="38"/>
      <c r="H13" s="38"/>
      <c r="I13" s="38"/>
      <c r="J13" s="38"/>
    </row>
  </sheetData>
  <mergeCells count="3">
    <mergeCell ref="A2:J2"/>
    <mergeCell ref="A3:D3"/>
    <mergeCell ref="F4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H23"/>
  <sheetViews>
    <sheetView topLeftCell="A4" workbookViewId="0">
      <selection activeCell="B23" sqref="B23"/>
    </sheetView>
  </sheetViews>
  <sheetFormatPr defaultRowHeight="15" x14ac:dyDescent="0.25"/>
  <cols>
    <col min="1" max="1" width="27.5703125" customWidth="1"/>
    <col min="2" max="2" width="17" customWidth="1"/>
    <col min="3" max="3" width="17.42578125" customWidth="1"/>
    <col min="4" max="4" width="11.42578125" customWidth="1"/>
    <col min="5" max="5" width="6.42578125" customWidth="1"/>
  </cols>
  <sheetData>
    <row r="2" spans="1:8" ht="15.75" x14ac:dyDescent="0.25">
      <c r="A2" s="277" t="s">
        <v>216</v>
      </c>
      <c r="B2" s="277"/>
      <c r="C2" s="277"/>
      <c r="D2" s="277"/>
      <c r="E2" s="277"/>
      <c r="F2" s="277"/>
      <c r="G2" s="277"/>
      <c r="H2" s="277"/>
    </row>
    <row r="3" spans="1:8" ht="16.5" thickBot="1" x14ac:dyDescent="0.3">
      <c r="A3" s="112"/>
      <c r="B3" s="112"/>
      <c r="C3" s="112"/>
      <c r="D3" s="112"/>
      <c r="E3" s="112"/>
      <c r="F3" s="112"/>
      <c r="G3" s="112"/>
      <c r="H3" s="112"/>
    </row>
    <row r="4" spans="1:8" x14ac:dyDescent="0.25">
      <c r="A4" s="278" t="s">
        <v>38</v>
      </c>
      <c r="B4" s="280" t="s">
        <v>220</v>
      </c>
      <c r="C4" s="280" t="s">
        <v>221</v>
      </c>
      <c r="D4" s="282" t="s">
        <v>30</v>
      </c>
      <c r="E4" s="4"/>
    </row>
    <row r="5" spans="1:8" ht="18" customHeight="1" thickBot="1" x14ac:dyDescent="0.3">
      <c r="A5" s="279"/>
      <c r="B5" s="281"/>
      <c r="C5" s="281"/>
      <c r="D5" s="283"/>
      <c r="E5" s="4"/>
    </row>
    <row r="6" spans="1:8" ht="23.25" customHeight="1" thickBot="1" x14ac:dyDescent="0.3">
      <c r="A6" s="79" t="s">
        <v>55</v>
      </c>
      <c r="B6" s="207">
        <v>72316950.340000004</v>
      </c>
      <c r="C6" s="207">
        <v>89627236.609999999</v>
      </c>
      <c r="D6" s="159">
        <f>(C6-B6)/B6*100</f>
        <v>23.936692834273625</v>
      </c>
      <c r="E6" s="4"/>
    </row>
    <row r="7" spans="1:8" ht="23.25" customHeight="1" thickBot="1" x14ac:dyDescent="0.3">
      <c r="A7" s="79" t="s">
        <v>39</v>
      </c>
      <c r="B7" s="207">
        <v>9257456.4199999999</v>
      </c>
      <c r="C7" s="207">
        <v>10340899.789999999</v>
      </c>
      <c r="D7" s="159">
        <f t="shared" ref="D7:D23" si="0">(C7-B7)/B7*100</f>
        <v>11.70346713876293</v>
      </c>
      <c r="E7" s="4"/>
    </row>
    <row r="8" spans="1:8" ht="23.25" customHeight="1" thickBot="1" x14ac:dyDescent="0.3">
      <c r="A8" s="79" t="s">
        <v>40</v>
      </c>
      <c r="B8" s="207">
        <v>1723240.85</v>
      </c>
      <c r="C8" s="207">
        <v>1779269.36</v>
      </c>
      <c r="D8" s="159">
        <f t="shared" si="0"/>
        <v>3.2513452777074083</v>
      </c>
      <c r="E8" s="4"/>
    </row>
    <row r="9" spans="1:8" ht="23.25" customHeight="1" thickBot="1" x14ac:dyDescent="0.3">
      <c r="A9" s="80" t="s">
        <v>41</v>
      </c>
      <c r="B9" s="208">
        <v>9121655.9000000004</v>
      </c>
      <c r="C9" s="208">
        <v>10229091.52</v>
      </c>
      <c r="D9" s="159">
        <f t="shared" si="0"/>
        <v>12.140730061961658</v>
      </c>
      <c r="E9" s="4"/>
    </row>
    <row r="10" spans="1:8" ht="23.25" customHeight="1" thickBot="1" x14ac:dyDescent="0.3">
      <c r="A10" s="79" t="s">
        <v>42</v>
      </c>
      <c r="B10" s="207">
        <v>4209491.62</v>
      </c>
      <c r="C10" s="207">
        <v>4000630.86</v>
      </c>
      <c r="D10" s="159">
        <f t="shared" si="0"/>
        <v>-4.9616623301414302</v>
      </c>
      <c r="E10" s="4"/>
    </row>
    <row r="11" spans="1:8" ht="23.25" customHeight="1" thickBot="1" x14ac:dyDescent="0.3">
      <c r="A11" s="79" t="s">
        <v>43</v>
      </c>
      <c r="B11" s="207">
        <v>3553479.98</v>
      </c>
      <c r="C11" s="207">
        <v>3404029.77</v>
      </c>
      <c r="D11" s="159">
        <f t="shared" si="0"/>
        <v>-4.2057422819643957</v>
      </c>
      <c r="E11" s="4"/>
    </row>
    <row r="12" spans="1:8" ht="23.25" customHeight="1" thickBot="1" x14ac:dyDescent="0.3">
      <c r="A12" s="79" t="s">
        <v>44</v>
      </c>
      <c r="B12" s="207">
        <v>6721659.6399999997</v>
      </c>
      <c r="C12" s="207">
        <v>5532495.7800000003</v>
      </c>
      <c r="D12" s="159">
        <f t="shared" si="0"/>
        <v>-17.691521494533742</v>
      </c>
      <c r="E12" s="4"/>
    </row>
    <row r="13" spans="1:8" ht="23.25" customHeight="1" thickBot="1" x14ac:dyDescent="0.3">
      <c r="A13" s="79" t="s">
        <v>45</v>
      </c>
      <c r="B13" s="207">
        <v>1205413.1299999999</v>
      </c>
      <c r="C13" s="207">
        <v>1484611.03</v>
      </c>
      <c r="D13" s="159">
        <f t="shared" si="0"/>
        <v>23.162009194308357</v>
      </c>
      <c r="E13" s="4"/>
    </row>
    <row r="14" spans="1:8" ht="23.25" customHeight="1" thickBot="1" x14ac:dyDescent="0.3">
      <c r="A14" s="79" t="s">
        <v>46</v>
      </c>
      <c r="B14" s="207">
        <v>3038391.73</v>
      </c>
      <c r="C14" s="207">
        <v>2742033.93</v>
      </c>
      <c r="D14" s="159">
        <f t="shared" si="0"/>
        <v>-9.7537719403942624</v>
      </c>
      <c r="E14" s="4"/>
    </row>
    <row r="15" spans="1:8" ht="23.25" customHeight="1" thickBot="1" x14ac:dyDescent="0.3">
      <c r="A15" s="79" t="s">
        <v>47</v>
      </c>
      <c r="B15" s="207">
        <v>7691554.6399999997</v>
      </c>
      <c r="C15" s="207">
        <v>7249063.0599999996</v>
      </c>
      <c r="D15" s="159">
        <f t="shared" si="0"/>
        <v>-5.752953735761281</v>
      </c>
      <c r="E15" s="4"/>
    </row>
    <row r="16" spans="1:8" ht="23.25" customHeight="1" thickBot="1" x14ac:dyDescent="0.3">
      <c r="A16" s="79" t="s">
        <v>48</v>
      </c>
      <c r="B16" s="207">
        <v>3588230.02</v>
      </c>
      <c r="C16" s="207">
        <v>4596379.03</v>
      </c>
      <c r="D16" s="159">
        <f t="shared" si="0"/>
        <v>28.095997312903599</v>
      </c>
      <c r="E16" s="4"/>
    </row>
    <row r="17" spans="1:5" ht="23.25" customHeight="1" thickBot="1" x14ac:dyDescent="0.3">
      <c r="A17" s="79" t="s">
        <v>49</v>
      </c>
      <c r="B17" s="207">
        <v>2825813.36</v>
      </c>
      <c r="C17" s="207">
        <v>2755923.03</v>
      </c>
      <c r="D17" s="159">
        <f t="shared" si="0"/>
        <v>-2.4732818872368867</v>
      </c>
      <c r="E17" s="4"/>
    </row>
    <row r="18" spans="1:5" ht="23.25" customHeight="1" thickBot="1" x14ac:dyDescent="0.3">
      <c r="A18" s="79" t="s">
        <v>50</v>
      </c>
      <c r="B18" s="207">
        <v>1623011.89</v>
      </c>
      <c r="C18" s="207">
        <v>2046018.24</v>
      </c>
      <c r="D18" s="159">
        <f t="shared" si="0"/>
        <v>26.063046894869029</v>
      </c>
      <c r="E18" s="4"/>
    </row>
    <row r="19" spans="1:5" ht="23.25" customHeight="1" thickBot="1" x14ac:dyDescent="0.3">
      <c r="A19" s="80" t="s">
        <v>51</v>
      </c>
      <c r="B19" s="207">
        <v>25476152.039999999</v>
      </c>
      <c r="C19" s="207">
        <v>25362637.75</v>
      </c>
      <c r="D19" s="159">
        <f>(C19-B19)/B19*100</f>
        <v>-0.44557078251759058</v>
      </c>
      <c r="E19" s="4"/>
    </row>
    <row r="20" spans="1:5" ht="23.25" customHeight="1" thickBot="1" x14ac:dyDescent="0.3">
      <c r="A20" s="79" t="s">
        <v>52</v>
      </c>
      <c r="B20" s="207">
        <v>6620131.0199999996</v>
      </c>
      <c r="C20" s="207">
        <v>8036808.6399999997</v>
      </c>
      <c r="D20" s="159">
        <f t="shared" si="0"/>
        <v>21.399540518459411</v>
      </c>
      <c r="E20" s="4"/>
    </row>
    <row r="21" spans="1:5" ht="23.25" customHeight="1" thickBot="1" x14ac:dyDescent="0.3">
      <c r="A21" s="79" t="s">
        <v>53</v>
      </c>
      <c r="B21" s="207">
        <v>8116351.54</v>
      </c>
      <c r="C21" s="207">
        <v>10623122.460000001</v>
      </c>
      <c r="D21" s="159">
        <f t="shared" si="0"/>
        <v>30.885440430294629</v>
      </c>
      <c r="E21" s="4"/>
    </row>
    <row r="22" spans="1:5" ht="23.25" customHeight="1" thickBot="1" x14ac:dyDescent="0.3">
      <c r="A22" s="79" t="s">
        <v>54</v>
      </c>
      <c r="B22" s="207">
        <v>5711610.6699999999</v>
      </c>
      <c r="C22" s="207">
        <v>6746948.25</v>
      </c>
      <c r="D22" s="159">
        <f t="shared" si="0"/>
        <v>18.126893442476185</v>
      </c>
      <c r="E22" s="4"/>
    </row>
    <row r="23" spans="1:5" ht="26.25" customHeight="1" thickBot="1" x14ac:dyDescent="0.3">
      <c r="A23" s="139" t="s">
        <v>2</v>
      </c>
      <c r="B23" s="157">
        <f>SUM(B6:B22)</f>
        <v>172800594.78999999</v>
      </c>
      <c r="C23" s="157">
        <f>SUM(C6:C22)</f>
        <v>196557199.11000001</v>
      </c>
      <c r="D23" s="158">
        <f t="shared" si="0"/>
        <v>13.747987585847603</v>
      </c>
      <c r="E23" s="4"/>
    </row>
  </sheetData>
  <mergeCells count="5">
    <mergeCell ref="A2:H2"/>
    <mergeCell ref="A4:A5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4"/>
  <sheetViews>
    <sheetView workbookViewId="0">
      <selection activeCell="D9" sqref="D9"/>
    </sheetView>
  </sheetViews>
  <sheetFormatPr defaultRowHeight="15" x14ac:dyDescent="0.25"/>
  <cols>
    <col min="1" max="1" width="25.28515625" customWidth="1"/>
    <col min="2" max="2" width="15.140625" customWidth="1"/>
    <col min="3" max="3" width="16.7109375" customWidth="1"/>
    <col min="4" max="4" width="14.5703125" customWidth="1"/>
    <col min="5" max="5" width="13.85546875" customWidth="1"/>
    <col min="6" max="6" width="15.42578125" customWidth="1"/>
    <col min="7" max="7" width="18" customWidth="1"/>
    <col min="8" max="8" width="11.140625" customWidth="1"/>
    <col min="9" max="9" width="14.85546875" customWidth="1"/>
  </cols>
  <sheetData>
    <row r="1" spans="1:11" ht="16.5" thickBot="1" x14ac:dyDescent="0.3">
      <c r="A1" s="6" t="s">
        <v>223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.75" thickBot="1" x14ac:dyDescent="0.3">
      <c r="A2" s="284" t="s">
        <v>56</v>
      </c>
      <c r="B2" s="286" t="s">
        <v>220</v>
      </c>
      <c r="C2" s="287"/>
      <c r="D2" s="287"/>
      <c r="E2" s="288"/>
      <c r="F2" s="286" t="s">
        <v>221</v>
      </c>
      <c r="G2" s="287"/>
      <c r="H2" s="287"/>
      <c r="I2" s="288"/>
    </row>
    <row r="3" spans="1:11" ht="42.75" thickBot="1" x14ac:dyDescent="0.3">
      <c r="A3" s="285"/>
      <c r="B3" s="44" t="s">
        <v>57</v>
      </c>
      <c r="C3" s="44" t="s">
        <v>28</v>
      </c>
      <c r="D3" s="45" t="s">
        <v>58</v>
      </c>
      <c r="E3" s="45" t="s">
        <v>209</v>
      </c>
      <c r="F3" s="44" t="s">
        <v>57</v>
      </c>
      <c r="G3" s="44" t="s">
        <v>28</v>
      </c>
      <c r="H3" s="45" t="s">
        <v>58</v>
      </c>
      <c r="I3" s="45" t="s">
        <v>208</v>
      </c>
    </row>
    <row r="4" spans="1:11" ht="20.25" customHeight="1" thickBot="1" x14ac:dyDescent="0.3">
      <c r="A4" s="5" t="s">
        <v>59</v>
      </c>
      <c r="B4" s="221">
        <v>12090063.630000001</v>
      </c>
      <c r="C4" s="222">
        <v>72316950.340000004</v>
      </c>
      <c r="D4" s="153">
        <f>(B4/C4)*100</f>
        <v>16.718160228215176</v>
      </c>
      <c r="E4" s="154">
        <f>B4/E23*100</f>
        <v>9.9424865378289482</v>
      </c>
      <c r="F4" s="221">
        <v>14402762.039999999</v>
      </c>
      <c r="G4" s="222">
        <v>89627236.609999999</v>
      </c>
      <c r="H4" s="153">
        <f>(F4/G4)*100</f>
        <v>16.069626359977541</v>
      </c>
      <c r="I4" s="154">
        <f>F4/E24*100</f>
        <v>13.685114628862452</v>
      </c>
    </row>
    <row r="5" spans="1:11" ht="20.25" customHeight="1" thickBot="1" x14ac:dyDescent="0.3">
      <c r="A5" s="5" t="s">
        <v>39</v>
      </c>
      <c r="B5" s="221">
        <v>969962.18</v>
      </c>
      <c r="C5" s="222">
        <v>9257456.4199999999</v>
      </c>
      <c r="D5" s="153">
        <f t="shared" ref="D5:D20" si="0">(B5/C5)*100</f>
        <v>10.477631608445639</v>
      </c>
      <c r="E5" s="154">
        <f>B5/E23*100</f>
        <v>0.79766626644736849</v>
      </c>
      <c r="F5" s="221">
        <v>879132.97</v>
      </c>
      <c r="G5" s="222">
        <v>10340899.789999999</v>
      </c>
      <c r="H5" s="153">
        <f t="shared" ref="H5:H21" si="1">(F5/G5)*100</f>
        <v>8.5015132904599984</v>
      </c>
      <c r="I5" s="154">
        <f>F5/E24*100</f>
        <v>0.83532835125992921</v>
      </c>
    </row>
    <row r="6" spans="1:11" ht="20.25" customHeight="1" thickBot="1" x14ac:dyDescent="0.3">
      <c r="A6" s="5" t="s">
        <v>60</v>
      </c>
      <c r="B6" s="221">
        <v>623139.17999999993</v>
      </c>
      <c r="C6" s="222">
        <v>1723240.85</v>
      </c>
      <c r="D6" s="153">
        <f t="shared" si="0"/>
        <v>36.16088720273779</v>
      </c>
      <c r="E6" s="154">
        <f>B6/E23*100</f>
        <v>0.51244998355263149</v>
      </c>
      <c r="F6" s="221">
        <v>542963.06000000006</v>
      </c>
      <c r="G6" s="222">
        <v>1779269.36</v>
      </c>
      <c r="H6" s="153">
        <f t="shared" si="1"/>
        <v>30.516068685631726</v>
      </c>
      <c r="I6" s="154">
        <f>F6/E24*100</f>
        <v>0.51590880240203729</v>
      </c>
    </row>
    <row r="7" spans="1:11" ht="20.25" customHeight="1" thickBot="1" x14ac:dyDescent="0.3">
      <c r="A7" s="81" t="s">
        <v>41</v>
      </c>
      <c r="B7" s="221">
        <v>737497.65</v>
      </c>
      <c r="C7" s="222">
        <v>9121655.9000000004</v>
      </c>
      <c r="D7" s="153">
        <f t="shared" si="0"/>
        <v>8.0851290389061923</v>
      </c>
      <c r="E7" s="154">
        <f>B7/E23*100</f>
        <v>0.60649477796052631</v>
      </c>
      <c r="F7" s="221">
        <v>895195.06</v>
      </c>
      <c r="G7" s="222">
        <v>10229091.52</v>
      </c>
      <c r="H7" s="153">
        <f t="shared" si="1"/>
        <v>8.7514620262191194</v>
      </c>
      <c r="I7" s="154">
        <f>F7/E24*100</f>
        <v>0.850590114400821</v>
      </c>
    </row>
    <row r="8" spans="1:11" ht="20.25" customHeight="1" thickBot="1" x14ac:dyDescent="0.3">
      <c r="A8" s="256" t="s">
        <v>42</v>
      </c>
      <c r="B8" s="257">
        <v>6122526.6799999997</v>
      </c>
      <c r="C8" s="222">
        <v>4209491.62</v>
      </c>
      <c r="D8" s="153">
        <f t="shared" si="0"/>
        <v>145.44575052509546</v>
      </c>
      <c r="E8" s="154">
        <f>B8/E23*100</f>
        <v>5.0349725986842104</v>
      </c>
      <c r="F8" s="257">
        <v>436155.62</v>
      </c>
      <c r="G8" s="222">
        <v>4000630.86</v>
      </c>
      <c r="H8" s="153">
        <f t="shared" si="1"/>
        <v>10.902171064090627</v>
      </c>
      <c r="I8" s="154">
        <f>F8/E24*100</f>
        <v>0.41442326403405422</v>
      </c>
    </row>
    <row r="9" spans="1:11" ht="20.25" customHeight="1" thickBot="1" x14ac:dyDescent="0.3">
      <c r="A9" s="256" t="s">
        <v>43</v>
      </c>
      <c r="B9" s="257">
        <v>3090438.2800000003</v>
      </c>
      <c r="C9" s="222">
        <v>3553479.98</v>
      </c>
      <c r="D9" s="153">
        <f t="shared" si="0"/>
        <v>86.969345469620464</v>
      </c>
      <c r="E9" s="154">
        <f>B9/E23*100</f>
        <v>2.541478848684211</v>
      </c>
      <c r="F9" s="257">
        <v>4182533.73</v>
      </c>
      <c r="G9" s="222">
        <v>3404029.77</v>
      </c>
      <c r="H9" s="153">
        <f t="shared" si="1"/>
        <v>122.87006908285647</v>
      </c>
      <c r="I9" s="154">
        <f>F9/E24*100</f>
        <v>3.9741303352210098</v>
      </c>
    </row>
    <row r="10" spans="1:11" ht="20.25" customHeight="1" thickBot="1" x14ac:dyDescent="0.3">
      <c r="A10" s="5" t="s">
        <v>44</v>
      </c>
      <c r="B10" s="221">
        <v>663475.84</v>
      </c>
      <c r="C10" s="222">
        <v>6721659.6399999997</v>
      </c>
      <c r="D10" s="153">
        <f t="shared" si="0"/>
        <v>9.8707146082154189</v>
      </c>
      <c r="E10" s="154">
        <f>B10/E23*100</f>
        <v>0.5456215789473684</v>
      </c>
      <c r="F10" s="221">
        <v>579641.80000000005</v>
      </c>
      <c r="G10" s="222">
        <v>5532495.7800000003</v>
      </c>
      <c r="H10" s="153">
        <f t="shared" si="1"/>
        <v>10.477040074669519</v>
      </c>
      <c r="I10" s="154">
        <f>F10/E24*100</f>
        <v>0.55075994831059261</v>
      </c>
    </row>
    <row r="11" spans="1:11" ht="20.25" customHeight="1" thickBot="1" x14ac:dyDescent="0.3">
      <c r="A11" s="5" t="s">
        <v>45</v>
      </c>
      <c r="B11" s="221">
        <v>331164.65999999997</v>
      </c>
      <c r="C11" s="222">
        <v>1205413.1299999999</v>
      </c>
      <c r="D11" s="153">
        <f t="shared" si="0"/>
        <v>27.473125334216331</v>
      </c>
      <c r="E11" s="154">
        <f>B11/E23*100</f>
        <v>0.27233935855263153</v>
      </c>
      <c r="F11" s="221">
        <v>449543.62</v>
      </c>
      <c r="G11" s="222">
        <v>1484611.03</v>
      </c>
      <c r="H11" s="153">
        <f t="shared" si="1"/>
        <v>30.280229024029275</v>
      </c>
      <c r="I11" s="154">
        <f>F11/E24*100</f>
        <v>0.42714417924062176</v>
      </c>
    </row>
    <row r="12" spans="1:11" ht="20.25" customHeight="1" thickBot="1" x14ac:dyDescent="0.3">
      <c r="A12" s="256" t="s">
        <v>46</v>
      </c>
      <c r="B12" s="257">
        <v>2775537.36</v>
      </c>
      <c r="C12" s="222">
        <v>3038391.73</v>
      </c>
      <c r="D12" s="153">
        <f t="shared" si="0"/>
        <v>91.34889792502166</v>
      </c>
      <c r="E12" s="154">
        <f>B12/E23*100</f>
        <v>2.2825142763157893</v>
      </c>
      <c r="F12" s="257">
        <v>1155072.6299999999</v>
      </c>
      <c r="G12" s="222">
        <v>2742033.93</v>
      </c>
      <c r="H12" s="153">
        <f t="shared" si="1"/>
        <v>42.12466583154206</v>
      </c>
      <c r="I12" s="154">
        <f>F12/E24*100</f>
        <v>1.0975187469119378</v>
      </c>
    </row>
    <row r="13" spans="1:11" ht="20.25" customHeight="1" thickBot="1" x14ac:dyDescent="0.3">
      <c r="A13" s="5" t="s">
        <v>47</v>
      </c>
      <c r="B13" s="221">
        <v>970550.46</v>
      </c>
      <c r="C13" s="222">
        <v>7691554.6399999997</v>
      </c>
      <c r="D13" s="153">
        <f t="shared" si="0"/>
        <v>12.618391280127472</v>
      </c>
      <c r="E13" s="154">
        <f>B13/E23*100</f>
        <v>0.79815004934210532</v>
      </c>
      <c r="F13" s="221">
        <v>770708.49</v>
      </c>
      <c r="G13" s="222">
        <v>7249063.0599999996</v>
      </c>
      <c r="H13" s="153">
        <f t="shared" si="1"/>
        <v>10.631835916185285</v>
      </c>
      <c r="I13" s="154">
        <f>F13/E24*100</f>
        <v>0.7323063452548364</v>
      </c>
    </row>
    <row r="14" spans="1:11" ht="20.25" customHeight="1" thickBot="1" x14ac:dyDescent="0.3">
      <c r="A14" s="5" t="s">
        <v>48</v>
      </c>
      <c r="B14" s="221">
        <v>2393423.69</v>
      </c>
      <c r="C14" s="222">
        <v>3588230.02</v>
      </c>
      <c r="D14" s="153">
        <f t="shared" si="0"/>
        <v>66.702069729632328</v>
      </c>
      <c r="E14" s="154">
        <f>B14/E23*100</f>
        <v>1.9682760608552632</v>
      </c>
      <c r="F14" s="221">
        <v>2740010.22</v>
      </c>
      <c r="G14" s="222">
        <v>4596379.03</v>
      </c>
      <c r="H14" s="153">
        <f t="shared" si="1"/>
        <v>59.612364474650391</v>
      </c>
      <c r="I14" s="154">
        <f>F14/E24*100</f>
        <v>2.6034835430048271</v>
      </c>
    </row>
    <row r="15" spans="1:11" ht="20.25" customHeight="1" thickBot="1" x14ac:dyDescent="0.3">
      <c r="A15" s="5" t="s">
        <v>201</v>
      </c>
      <c r="B15" s="221">
        <v>161653.79999999999</v>
      </c>
      <c r="C15" s="222">
        <v>2825813.36</v>
      </c>
      <c r="D15" s="153">
        <f t="shared" si="0"/>
        <v>5.7206113570076687</v>
      </c>
      <c r="E15" s="154">
        <f>B15/E23*100</f>
        <v>0.1329389802631579</v>
      </c>
      <c r="F15" s="221">
        <v>239623.44</v>
      </c>
      <c r="G15" s="222">
        <v>2755923.03</v>
      </c>
      <c r="H15" s="153">
        <f t="shared" si="1"/>
        <v>8.69485241030117</v>
      </c>
      <c r="I15" s="154">
        <f>F15/E24*100</f>
        <v>0.22768370643457109</v>
      </c>
    </row>
    <row r="16" spans="1:11" ht="20.25" customHeight="1" thickBot="1" x14ac:dyDescent="0.3">
      <c r="A16" s="5" t="s">
        <v>50</v>
      </c>
      <c r="B16" s="221">
        <v>80044.92</v>
      </c>
      <c r="C16" s="222">
        <v>1623011.89</v>
      </c>
      <c r="D16" s="153">
        <f t="shared" si="0"/>
        <v>4.9318751447963827</v>
      </c>
      <c r="E16" s="154">
        <f>B16/E23*100</f>
        <v>6.5826414473684203E-2</v>
      </c>
      <c r="F16" s="221">
        <v>94933.43</v>
      </c>
      <c r="G16" s="222">
        <v>2046018.24</v>
      </c>
      <c r="H16" s="153">
        <f t="shared" si="1"/>
        <v>4.6399112258158555</v>
      </c>
      <c r="I16" s="154">
        <f>F16/E24*100</f>
        <v>9.0203175477936978E-2</v>
      </c>
    </row>
    <row r="17" spans="1:9" ht="20.25" customHeight="1" thickBot="1" x14ac:dyDescent="0.3">
      <c r="A17" s="81" t="s">
        <v>51</v>
      </c>
      <c r="B17" s="221">
        <v>1136773.77</v>
      </c>
      <c r="C17" s="222">
        <v>25476152.039999999</v>
      </c>
      <c r="D17" s="153">
        <f t="shared" si="0"/>
        <v>4.4621093806284255</v>
      </c>
      <c r="E17" s="154">
        <f>B17/E23*100</f>
        <v>0.93484685032894732</v>
      </c>
      <c r="F17" s="221">
        <v>1139606.76</v>
      </c>
      <c r="G17" s="222">
        <v>25362637.75</v>
      </c>
      <c r="H17" s="153">
        <f t="shared" si="1"/>
        <v>4.4932501549449446</v>
      </c>
      <c r="I17" s="154">
        <f>F17/E24*100</f>
        <v>1.0828234958762495</v>
      </c>
    </row>
    <row r="18" spans="1:9" ht="20.25" customHeight="1" thickBot="1" x14ac:dyDescent="0.3">
      <c r="A18" s="5" t="s">
        <v>52</v>
      </c>
      <c r="B18" s="221">
        <v>374061.5</v>
      </c>
      <c r="C18" s="222">
        <v>6620131.0199999996</v>
      </c>
      <c r="D18" s="153">
        <f t="shared" si="0"/>
        <v>5.6503640014061238</v>
      </c>
      <c r="E18" s="154">
        <f>B18/E23*100</f>
        <v>0.30761636513157892</v>
      </c>
      <c r="F18" s="221">
        <v>393548.28</v>
      </c>
      <c r="G18" s="222">
        <v>8036808.6399999997</v>
      </c>
      <c r="H18" s="153">
        <f t="shared" si="1"/>
        <v>4.8968228264297711</v>
      </c>
      <c r="I18" s="154">
        <f>F18/E24*100</f>
        <v>0.37393892288396491</v>
      </c>
    </row>
    <row r="19" spans="1:9" ht="20.25" customHeight="1" thickBot="1" x14ac:dyDescent="0.3">
      <c r="A19" s="5" t="s">
        <v>53</v>
      </c>
      <c r="B19" s="221">
        <v>374456.84</v>
      </c>
      <c r="C19" s="222">
        <v>8116351.54</v>
      </c>
      <c r="D19" s="153">
        <f t="shared" si="0"/>
        <v>4.6136104154010074</v>
      </c>
      <c r="E19" s="154">
        <f>B19/E23*100</f>
        <v>0.30794148026315793</v>
      </c>
      <c r="F19" s="221">
        <v>571844.64</v>
      </c>
      <c r="G19" s="222">
        <v>10623122.460000001</v>
      </c>
      <c r="H19" s="153">
        <f t="shared" si="1"/>
        <v>5.3830184312871037</v>
      </c>
      <c r="I19" s="154">
        <f>F19/E24*100</f>
        <v>0.54335129793622439</v>
      </c>
    </row>
    <row r="20" spans="1:9" ht="20.25" customHeight="1" thickBot="1" x14ac:dyDescent="0.3">
      <c r="A20" s="256" t="s">
        <v>54</v>
      </c>
      <c r="B20" s="257">
        <v>2989417.54</v>
      </c>
      <c r="C20" s="222">
        <v>5711610.6699999999</v>
      </c>
      <c r="D20" s="153">
        <f t="shared" si="0"/>
        <v>52.339308694512269</v>
      </c>
      <c r="E20" s="154">
        <f>B20/E23*100</f>
        <v>2.4584025822368423</v>
      </c>
      <c r="F20" s="257">
        <v>8749008.0999999996</v>
      </c>
      <c r="G20" s="222">
        <v>6746948.25</v>
      </c>
      <c r="H20" s="153">
        <f t="shared" si="1"/>
        <v>129.67356167286445</v>
      </c>
      <c r="I20" s="154">
        <f>F20/E24*100</f>
        <v>8.3130706738626419</v>
      </c>
    </row>
    <row r="21" spans="1:9" ht="21" customHeight="1" thickBot="1" x14ac:dyDescent="0.3">
      <c r="A21" s="63" t="s">
        <v>2</v>
      </c>
      <c r="B21" s="156">
        <f>SUM(B2:B20)</f>
        <v>35884187.980000004</v>
      </c>
      <c r="C21" s="156">
        <f>SUM(C2:C20)</f>
        <v>172800594.78999999</v>
      </c>
      <c r="D21" s="155">
        <f>(B21/C21)*100</f>
        <v>20.766241009534202</v>
      </c>
      <c r="E21" s="154">
        <f>B21/E23*100</f>
        <v>29.510023009868426</v>
      </c>
      <c r="F21" s="156">
        <f>SUM(F2:F20)</f>
        <v>38222283.890000001</v>
      </c>
      <c r="G21" s="156">
        <f>SUM(G4:G20)</f>
        <v>196557199.11000001</v>
      </c>
      <c r="H21" s="153">
        <f t="shared" si="1"/>
        <v>19.445883469579524</v>
      </c>
      <c r="I21" s="154">
        <f>F21/E24*100</f>
        <v>36.317779531374711</v>
      </c>
    </row>
    <row r="23" spans="1:9" ht="15.75" thickBot="1" x14ac:dyDescent="0.3">
      <c r="A23" s="289" t="s">
        <v>224</v>
      </c>
      <c r="B23" s="289"/>
      <c r="C23" s="289"/>
      <c r="D23" s="289"/>
      <c r="E23" s="223">
        <v>121600000</v>
      </c>
      <c r="F23" s="56"/>
    </row>
    <row r="24" spans="1:9" ht="15.75" thickBot="1" x14ac:dyDescent="0.3">
      <c r="A24" s="289" t="s">
        <v>225</v>
      </c>
      <c r="B24" s="289"/>
      <c r="C24" s="289"/>
      <c r="D24" s="289"/>
      <c r="E24" s="223">
        <v>105244000</v>
      </c>
    </row>
  </sheetData>
  <mergeCells count="5">
    <mergeCell ref="A2:A3"/>
    <mergeCell ref="B2:E2"/>
    <mergeCell ref="F2:I2"/>
    <mergeCell ref="A23:D23"/>
    <mergeCell ref="A24:D2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3"/>
  <sheetViews>
    <sheetView workbookViewId="0">
      <selection activeCell="F18" sqref="F18"/>
    </sheetView>
  </sheetViews>
  <sheetFormatPr defaultRowHeight="15" x14ac:dyDescent="0.25"/>
  <cols>
    <col min="1" max="1" width="31.140625" customWidth="1"/>
    <col min="2" max="2" width="11.5703125" customWidth="1"/>
    <col min="3" max="3" width="11.28515625" customWidth="1"/>
    <col min="4" max="4" width="10.85546875" customWidth="1"/>
    <col min="5" max="5" width="11.85546875" customWidth="1"/>
    <col min="6" max="6" width="11.5703125" customWidth="1"/>
  </cols>
  <sheetData>
    <row r="1" spans="1:11" ht="16.5" thickBot="1" x14ac:dyDescent="0.3">
      <c r="A1" s="277" t="s">
        <v>61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6.5" thickBot="1" x14ac:dyDescent="0.3">
      <c r="A2" s="55"/>
      <c r="B2" s="290" t="s">
        <v>63</v>
      </c>
      <c r="C2" s="291"/>
      <c r="D2" s="292"/>
      <c r="E2" s="293" t="s">
        <v>64</v>
      </c>
      <c r="F2" s="294"/>
      <c r="G2" s="295"/>
    </row>
    <row r="3" spans="1:11" ht="15.75" x14ac:dyDescent="0.25">
      <c r="A3" s="60" t="s">
        <v>62</v>
      </c>
      <c r="B3" s="280" t="s">
        <v>220</v>
      </c>
      <c r="C3" s="280" t="s">
        <v>221</v>
      </c>
      <c r="D3" s="61" t="s">
        <v>65</v>
      </c>
      <c r="E3" s="280" t="s">
        <v>220</v>
      </c>
      <c r="F3" s="61" t="s">
        <v>226</v>
      </c>
      <c r="G3" s="61" t="s">
        <v>65</v>
      </c>
    </row>
    <row r="4" spans="1:11" ht="16.5" thickBot="1" x14ac:dyDescent="0.3">
      <c r="A4" s="62"/>
      <c r="B4" s="296"/>
      <c r="C4" s="296"/>
      <c r="D4" s="61" t="s">
        <v>66</v>
      </c>
      <c r="E4" s="296"/>
      <c r="F4" s="61">
        <v>2018</v>
      </c>
      <c r="G4" s="61" t="s">
        <v>66</v>
      </c>
    </row>
    <row r="5" spans="1:11" ht="21" customHeight="1" thickBot="1" x14ac:dyDescent="0.3">
      <c r="A5" s="140" t="s">
        <v>67</v>
      </c>
      <c r="B5" s="209">
        <v>8695</v>
      </c>
      <c r="C5" s="209">
        <v>9810</v>
      </c>
      <c r="D5" s="160">
        <f t="shared" ref="D5:D22" si="0">(C5-B5)/B5*100</f>
        <v>12.823461759631972</v>
      </c>
      <c r="E5" s="209">
        <v>5446</v>
      </c>
      <c r="F5" s="209">
        <v>6529</v>
      </c>
      <c r="G5" s="158">
        <f t="shared" ref="G5:G22" si="1">(F5-E5)/E5*100</f>
        <v>19.886154976129269</v>
      </c>
    </row>
    <row r="6" spans="1:11" ht="21" customHeight="1" thickBot="1" x14ac:dyDescent="0.3">
      <c r="A6" s="140" t="s">
        <v>39</v>
      </c>
      <c r="B6" s="210">
        <v>1655</v>
      </c>
      <c r="C6" s="210">
        <v>1643</v>
      </c>
      <c r="D6" s="160">
        <f t="shared" si="0"/>
        <v>-0.7250755287009063</v>
      </c>
      <c r="E6" s="210">
        <v>1762</v>
      </c>
      <c r="F6" s="210">
        <v>2077</v>
      </c>
      <c r="G6" s="158">
        <f t="shared" si="1"/>
        <v>17.877412031782068</v>
      </c>
    </row>
    <row r="7" spans="1:11" ht="21" customHeight="1" thickBot="1" x14ac:dyDescent="0.3">
      <c r="A7" s="140" t="s">
        <v>40</v>
      </c>
      <c r="B7" s="209">
        <v>281</v>
      </c>
      <c r="C7" s="209">
        <v>305</v>
      </c>
      <c r="D7" s="160">
        <f t="shared" si="0"/>
        <v>8.5409252669039155</v>
      </c>
      <c r="E7" s="209">
        <v>743</v>
      </c>
      <c r="F7" s="209">
        <v>681</v>
      </c>
      <c r="G7" s="158">
        <f t="shared" si="1"/>
        <v>-8.3445491251682373</v>
      </c>
    </row>
    <row r="8" spans="1:11" ht="21" customHeight="1" thickBot="1" x14ac:dyDescent="0.3">
      <c r="A8" s="140" t="s">
        <v>41</v>
      </c>
      <c r="B8" s="211">
        <v>1522</v>
      </c>
      <c r="C8" s="211">
        <v>1657</v>
      </c>
      <c r="D8" s="160">
        <f t="shared" si="0"/>
        <v>8.8699080157687256</v>
      </c>
      <c r="E8" s="211">
        <v>1834</v>
      </c>
      <c r="F8" s="211">
        <v>1366</v>
      </c>
      <c r="G8" s="158">
        <f t="shared" si="1"/>
        <v>-25.517993456924753</v>
      </c>
    </row>
    <row r="9" spans="1:11" ht="21" customHeight="1" thickBot="1" x14ac:dyDescent="0.3">
      <c r="A9" s="258" t="s">
        <v>42</v>
      </c>
      <c r="B9" s="210">
        <v>726</v>
      </c>
      <c r="C9" s="210">
        <v>686</v>
      </c>
      <c r="D9" s="160">
        <f t="shared" si="0"/>
        <v>-5.5096418732782375</v>
      </c>
      <c r="E9" s="259">
        <v>2136</v>
      </c>
      <c r="F9" s="259">
        <v>1137</v>
      </c>
      <c r="G9" s="158">
        <f t="shared" si="1"/>
        <v>-46.769662921348313</v>
      </c>
    </row>
    <row r="10" spans="1:11" ht="21" customHeight="1" thickBot="1" x14ac:dyDescent="0.3">
      <c r="A10" s="140" t="s">
        <v>43</v>
      </c>
      <c r="B10" s="212">
        <v>675</v>
      </c>
      <c r="C10" s="212">
        <v>525</v>
      </c>
      <c r="D10" s="160">
        <f>(C10-B10)/B10*100</f>
        <v>-22.222222222222221</v>
      </c>
      <c r="E10" s="212">
        <v>1552</v>
      </c>
      <c r="F10" s="212">
        <v>1481</v>
      </c>
      <c r="G10" s="158">
        <f t="shared" si="1"/>
        <v>-4.5747422680412368</v>
      </c>
    </row>
    <row r="11" spans="1:11" ht="21" customHeight="1" thickBot="1" x14ac:dyDescent="0.3">
      <c r="A11" s="140" t="s">
        <v>44</v>
      </c>
      <c r="B11" s="212">
        <v>989</v>
      </c>
      <c r="C11" s="212">
        <v>980</v>
      </c>
      <c r="D11" s="160">
        <f t="shared" si="0"/>
        <v>-0.91001011122345798</v>
      </c>
      <c r="E11" s="212">
        <v>1204</v>
      </c>
      <c r="F11" s="212">
        <v>1150</v>
      </c>
      <c r="G11" s="158">
        <f t="shared" si="1"/>
        <v>-4.485049833887043</v>
      </c>
    </row>
    <row r="12" spans="1:11" ht="21" customHeight="1" thickBot="1" x14ac:dyDescent="0.3">
      <c r="A12" s="140" t="s">
        <v>45</v>
      </c>
      <c r="B12" s="210">
        <v>184</v>
      </c>
      <c r="C12" s="210">
        <v>169</v>
      </c>
      <c r="D12" s="160">
        <f t="shared" si="0"/>
        <v>-8.1521739130434785</v>
      </c>
      <c r="E12" s="210">
        <v>797</v>
      </c>
      <c r="F12" s="210">
        <v>711</v>
      </c>
      <c r="G12" s="158">
        <f t="shared" si="1"/>
        <v>-10.790464240903388</v>
      </c>
    </row>
    <row r="13" spans="1:11" ht="21" customHeight="1" thickBot="1" x14ac:dyDescent="0.3">
      <c r="A13" s="260" t="s">
        <v>46</v>
      </c>
      <c r="B13" s="212">
        <v>454</v>
      </c>
      <c r="C13" s="212">
        <v>446</v>
      </c>
      <c r="D13" s="160">
        <f t="shared" si="0"/>
        <v>-1.7621145374449341</v>
      </c>
      <c r="E13" s="213">
        <v>2163</v>
      </c>
      <c r="F13" s="213">
        <v>1450</v>
      </c>
      <c r="G13" s="158">
        <f t="shared" si="1"/>
        <v>-32.963476652797041</v>
      </c>
    </row>
    <row r="14" spans="1:11" ht="21" customHeight="1" thickBot="1" x14ac:dyDescent="0.3">
      <c r="A14" s="258" t="s">
        <v>47</v>
      </c>
      <c r="B14" s="209">
        <v>1162</v>
      </c>
      <c r="C14" s="209">
        <v>1074</v>
      </c>
      <c r="D14" s="160">
        <f t="shared" si="0"/>
        <v>-7.5731497418244409</v>
      </c>
      <c r="E14" s="261">
        <v>2220</v>
      </c>
      <c r="F14" s="261">
        <v>1298</v>
      </c>
      <c r="G14" s="158">
        <f t="shared" si="1"/>
        <v>-41.531531531531527</v>
      </c>
    </row>
    <row r="15" spans="1:11" ht="21" customHeight="1" thickBot="1" x14ac:dyDescent="0.3">
      <c r="A15" s="140" t="s">
        <v>48</v>
      </c>
      <c r="B15" s="210">
        <v>559</v>
      </c>
      <c r="C15" s="210">
        <v>543</v>
      </c>
      <c r="D15" s="160">
        <f t="shared" si="0"/>
        <v>-2.8622540250447228</v>
      </c>
      <c r="E15" s="210">
        <v>1612</v>
      </c>
      <c r="F15" s="210">
        <v>1491</v>
      </c>
      <c r="G15" s="158">
        <f t="shared" si="1"/>
        <v>-7.5062034739454093</v>
      </c>
    </row>
    <row r="16" spans="1:11" ht="21" customHeight="1" thickBot="1" x14ac:dyDescent="0.3">
      <c r="A16" s="140" t="s">
        <v>49</v>
      </c>
      <c r="B16" s="212">
        <v>431</v>
      </c>
      <c r="C16" s="212">
        <v>414</v>
      </c>
      <c r="D16" s="160">
        <f t="shared" si="0"/>
        <v>-3.9443155452436192</v>
      </c>
      <c r="E16" s="213">
        <v>924</v>
      </c>
      <c r="F16" s="213">
        <v>578</v>
      </c>
      <c r="G16" s="158">
        <f t="shared" si="1"/>
        <v>-37.445887445887443</v>
      </c>
    </row>
    <row r="17" spans="1:7" ht="21" customHeight="1" thickBot="1" x14ac:dyDescent="0.3">
      <c r="A17" s="140" t="s">
        <v>50</v>
      </c>
      <c r="B17" s="209">
        <v>289</v>
      </c>
      <c r="C17" s="209">
        <v>302</v>
      </c>
      <c r="D17" s="160">
        <f t="shared" si="0"/>
        <v>4.4982698961937722</v>
      </c>
      <c r="E17" s="209">
        <v>390</v>
      </c>
      <c r="F17" s="209">
        <v>483</v>
      </c>
      <c r="G17" s="158">
        <f t="shared" si="1"/>
        <v>23.846153846153847</v>
      </c>
    </row>
    <row r="18" spans="1:7" ht="21" customHeight="1" thickBot="1" x14ac:dyDescent="0.3">
      <c r="A18" s="258" t="s">
        <v>51</v>
      </c>
      <c r="B18" s="209">
        <v>4038</v>
      </c>
      <c r="C18" s="209">
        <v>4321</v>
      </c>
      <c r="D18" s="160">
        <f t="shared" si="0"/>
        <v>7.008420009905894</v>
      </c>
      <c r="E18" s="261">
        <v>2181</v>
      </c>
      <c r="F18" s="261">
        <v>1193</v>
      </c>
      <c r="G18" s="158">
        <f t="shared" si="1"/>
        <v>-45.300320953690971</v>
      </c>
    </row>
    <row r="19" spans="1:7" ht="21" customHeight="1" thickBot="1" x14ac:dyDescent="0.3">
      <c r="A19" s="140" t="s">
        <v>52</v>
      </c>
      <c r="B19" s="212">
        <v>1222</v>
      </c>
      <c r="C19" s="212">
        <v>1266</v>
      </c>
      <c r="D19" s="160">
        <f t="shared" si="0"/>
        <v>3.6006546644844519</v>
      </c>
      <c r="E19" s="212">
        <v>1120</v>
      </c>
      <c r="F19" s="212">
        <v>747</v>
      </c>
      <c r="G19" s="158">
        <f t="shared" si="1"/>
        <v>-33.303571428571423</v>
      </c>
    </row>
    <row r="20" spans="1:7" ht="21" customHeight="1" thickBot="1" x14ac:dyDescent="0.3">
      <c r="A20" s="140" t="s">
        <v>53</v>
      </c>
      <c r="B20" s="213">
        <v>1120</v>
      </c>
      <c r="C20" s="213">
        <v>1395</v>
      </c>
      <c r="D20" s="160">
        <f t="shared" si="0"/>
        <v>24.553571428571427</v>
      </c>
      <c r="E20" s="213">
        <v>1211</v>
      </c>
      <c r="F20" s="213">
        <v>1102</v>
      </c>
      <c r="G20" s="158">
        <f t="shared" si="1"/>
        <v>-9.0008257638315428</v>
      </c>
    </row>
    <row r="21" spans="1:7" ht="21" customHeight="1" thickBot="1" x14ac:dyDescent="0.3">
      <c r="A21" s="140" t="s">
        <v>54</v>
      </c>
      <c r="B21" s="212">
        <v>934</v>
      </c>
      <c r="C21" s="212">
        <v>937</v>
      </c>
      <c r="D21" s="160">
        <f t="shared" si="0"/>
        <v>0.32119914346895073</v>
      </c>
      <c r="E21" s="212">
        <v>1045</v>
      </c>
      <c r="F21" s="212">
        <v>1300</v>
      </c>
      <c r="G21" s="158">
        <f t="shared" si="1"/>
        <v>24.401913875598087</v>
      </c>
    </row>
    <row r="22" spans="1:7" ht="21" customHeight="1" thickBot="1" x14ac:dyDescent="0.3">
      <c r="A22" s="52" t="s">
        <v>2</v>
      </c>
      <c r="B22" s="162">
        <f>SUM(B5:B21)</f>
        <v>24936</v>
      </c>
      <c r="C22" s="163">
        <f>SUM(C5:C21)</f>
        <v>26473</v>
      </c>
      <c r="D22" s="161">
        <f t="shared" si="0"/>
        <v>6.163779274943856</v>
      </c>
      <c r="E22" s="163">
        <f>SUM(E5:E21)</f>
        <v>28340</v>
      </c>
      <c r="F22" s="163">
        <f>SUM(F5:F21)</f>
        <v>24774</v>
      </c>
      <c r="G22" s="164">
        <f t="shared" si="1"/>
        <v>-12.582921665490474</v>
      </c>
    </row>
    <row r="23" spans="1:7" x14ac:dyDescent="0.25">
      <c r="F23" s="64"/>
    </row>
  </sheetData>
  <mergeCells count="6">
    <mergeCell ref="A1:K1"/>
    <mergeCell ref="B2:D2"/>
    <mergeCell ref="E2:G2"/>
    <mergeCell ref="B3:B4"/>
    <mergeCell ref="E3:E4"/>
    <mergeCell ref="C3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4"/>
  <sheetViews>
    <sheetView workbookViewId="0">
      <selection activeCell="G12" sqref="G12:K13"/>
    </sheetView>
  </sheetViews>
  <sheetFormatPr defaultRowHeight="15" x14ac:dyDescent="0.25"/>
  <cols>
    <col min="1" max="1" width="11.85546875" customWidth="1"/>
    <col min="2" max="2" width="10.5703125" customWidth="1"/>
    <col min="3" max="3" width="13.85546875" customWidth="1"/>
    <col min="4" max="4" width="14.140625" customWidth="1"/>
    <col min="5" max="5" width="11.140625" customWidth="1"/>
    <col min="6" max="6" width="8.140625" customWidth="1"/>
    <col min="7" max="7" width="14.140625" customWidth="1"/>
    <col min="8" max="8" width="13.5703125" customWidth="1"/>
    <col min="9" max="9" width="14.7109375" customWidth="1"/>
    <col min="10" max="10" width="13" customWidth="1"/>
    <col min="11" max="11" width="13.140625" customWidth="1"/>
    <col min="12" max="12" width="14.7109375" customWidth="1"/>
  </cols>
  <sheetData>
    <row r="1" spans="1:12" ht="30.75" customHeight="1" thickBot="1" x14ac:dyDescent="0.3">
      <c r="A1" s="300" t="s">
        <v>214</v>
      </c>
      <c r="B1" s="300"/>
      <c r="C1" s="300"/>
      <c r="D1" s="300"/>
      <c r="E1" s="300"/>
      <c r="F1" s="300"/>
      <c r="G1" s="300"/>
      <c r="H1" s="300"/>
      <c r="I1" s="300"/>
    </row>
    <row r="2" spans="1:12" ht="16.5" thickBot="1" x14ac:dyDescent="0.3">
      <c r="A2" s="301" t="s">
        <v>68</v>
      </c>
      <c r="B2" s="303"/>
      <c r="C2" s="305" t="s">
        <v>69</v>
      </c>
      <c r="D2" s="306"/>
      <c r="E2" s="307"/>
      <c r="F2" s="123"/>
      <c r="G2" s="308" t="s">
        <v>70</v>
      </c>
      <c r="H2" s="306"/>
      <c r="I2" s="306"/>
      <c r="J2" s="306"/>
      <c r="K2" s="306"/>
      <c r="L2" s="309"/>
    </row>
    <row r="3" spans="1:12" ht="16.5" thickBot="1" x14ac:dyDescent="0.3">
      <c r="A3" s="302"/>
      <c r="B3" s="304"/>
      <c r="C3" s="301" t="s">
        <v>71</v>
      </c>
      <c r="D3" s="301" t="s">
        <v>72</v>
      </c>
      <c r="E3" s="118" t="s">
        <v>73</v>
      </c>
      <c r="F3" s="116"/>
      <c r="G3" s="120" t="s">
        <v>74</v>
      </c>
      <c r="H3" s="133" t="s">
        <v>75</v>
      </c>
      <c r="I3" s="133" t="s">
        <v>76</v>
      </c>
      <c r="J3" s="133" t="s">
        <v>77</v>
      </c>
      <c r="K3" s="133" t="s">
        <v>78</v>
      </c>
      <c r="L3" s="311" t="s">
        <v>2</v>
      </c>
    </row>
    <row r="4" spans="1:12" ht="15.75" x14ac:dyDescent="0.25">
      <c r="A4" s="302" t="s">
        <v>79</v>
      </c>
      <c r="B4" s="113" t="s">
        <v>80</v>
      </c>
      <c r="C4" s="302"/>
      <c r="D4" s="302"/>
      <c r="E4" s="119" t="s">
        <v>81</v>
      </c>
      <c r="F4" s="116"/>
      <c r="G4" s="121" t="s">
        <v>82</v>
      </c>
      <c r="H4" s="115" t="s">
        <v>83</v>
      </c>
      <c r="I4" s="115" t="s">
        <v>84</v>
      </c>
      <c r="J4" s="115" t="s">
        <v>85</v>
      </c>
      <c r="K4" s="115" t="s">
        <v>85</v>
      </c>
      <c r="L4" s="312"/>
    </row>
    <row r="5" spans="1:12" ht="16.5" thickBot="1" x14ac:dyDescent="0.3">
      <c r="A5" s="314"/>
      <c r="B5" s="136" t="s">
        <v>226</v>
      </c>
      <c r="C5" s="310"/>
      <c r="D5" s="310"/>
      <c r="E5" s="132" t="s">
        <v>66</v>
      </c>
      <c r="F5" s="116"/>
      <c r="G5" s="134" t="s">
        <v>86</v>
      </c>
      <c r="H5" s="135" t="s">
        <v>87</v>
      </c>
      <c r="I5" s="135" t="s">
        <v>88</v>
      </c>
      <c r="J5" s="135" t="s">
        <v>89</v>
      </c>
      <c r="K5" s="135" t="s">
        <v>90</v>
      </c>
      <c r="L5" s="313"/>
    </row>
    <row r="6" spans="1:12" ht="25.5" customHeight="1" thickBot="1" x14ac:dyDescent="0.3">
      <c r="A6" s="124" t="s">
        <v>91</v>
      </c>
      <c r="B6" s="130">
        <v>2017</v>
      </c>
      <c r="C6" s="206">
        <v>4012841.51</v>
      </c>
      <c r="D6" s="214">
        <v>491645.2</v>
      </c>
      <c r="E6" s="165">
        <f>(D6/C6)*100</f>
        <v>12.251797106235578</v>
      </c>
      <c r="F6" s="117"/>
      <c r="G6" s="206">
        <v>2127628.17</v>
      </c>
      <c r="H6" s="206">
        <v>655696.35</v>
      </c>
      <c r="I6" s="206">
        <v>1475633.23</v>
      </c>
      <c r="J6" s="206">
        <v>372642.17</v>
      </c>
      <c r="K6" s="215">
        <v>8609750</v>
      </c>
      <c r="L6" s="172">
        <f>SUM(G6:K6)</f>
        <v>13241349.92</v>
      </c>
    </row>
    <row r="7" spans="1:12" ht="26.25" customHeight="1" thickBot="1" x14ac:dyDescent="0.3">
      <c r="A7" s="124" t="s">
        <v>92</v>
      </c>
      <c r="B7" s="126">
        <v>2018</v>
      </c>
      <c r="C7" s="206">
        <v>4705039.91</v>
      </c>
      <c r="D7" s="214">
        <v>745006.85</v>
      </c>
      <c r="E7" s="165">
        <f>(D7/C7)*100</f>
        <v>15.834230192534115</v>
      </c>
      <c r="F7" s="117"/>
      <c r="G7" s="206">
        <v>1822587.19</v>
      </c>
      <c r="H7" s="206">
        <v>901018.83</v>
      </c>
      <c r="I7" s="206">
        <v>1547790.88</v>
      </c>
      <c r="J7" s="206">
        <v>494428.45</v>
      </c>
      <c r="K7" s="215">
        <v>8609750</v>
      </c>
      <c r="L7" s="173">
        <f>SUM(G7:K7)</f>
        <v>13375575.350000001</v>
      </c>
    </row>
    <row r="8" spans="1:12" ht="35.25" customHeight="1" thickBot="1" x14ac:dyDescent="0.3">
      <c r="A8" s="125" t="s">
        <v>93</v>
      </c>
      <c r="B8" s="131" t="s">
        <v>94</v>
      </c>
      <c r="C8" s="166">
        <f>((C7-C6)/C6)*100</f>
        <v>17.249582329006568</v>
      </c>
      <c r="D8" s="167">
        <f>((D7-D6)/D6)*100</f>
        <v>51.533433052941426</v>
      </c>
      <c r="E8" s="165"/>
      <c r="F8" s="117"/>
      <c r="G8" s="166">
        <f t="shared" ref="G8:L8" si="0">((G7-G6)/G6)*100</f>
        <v>-14.337137677585835</v>
      </c>
      <c r="H8" s="166">
        <f t="shared" si="0"/>
        <v>37.414037763059071</v>
      </c>
      <c r="I8" s="166">
        <f t="shared" si="0"/>
        <v>4.8899447730653165</v>
      </c>
      <c r="J8" s="166">
        <f t="shared" si="0"/>
        <v>32.681829863753755</v>
      </c>
      <c r="K8" s="167">
        <f t="shared" si="0"/>
        <v>0</v>
      </c>
      <c r="L8" s="173">
        <f t="shared" si="0"/>
        <v>1.0136838827683632</v>
      </c>
    </row>
    <row r="9" spans="1:12" ht="25.5" customHeight="1" thickBot="1" x14ac:dyDescent="0.3">
      <c r="A9" s="128" t="s">
        <v>95</v>
      </c>
      <c r="B9" s="130">
        <v>2017</v>
      </c>
      <c r="C9" s="206">
        <v>1842887.88</v>
      </c>
      <c r="D9" s="216">
        <v>1843702.69</v>
      </c>
      <c r="E9" s="165">
        <f>(D9/C9)*100</f>
        <v>100.04421375867966</v>
      </c>
      <c r="F9" s="117"/>
      <c r="G9" s="206">
        <v>17274.04</v>
      </c>
      <c r="H9" s="206">
        <v>848135.46</v>
      </c>
      <c r="I9" s="206">
        <v>51319.22</v>
      </c>
      <c r="J9" s="206">
        <v>16202.1</v>
      </c>
      <c r="K9" s="215">
        <v>35</v>
      </c>
      <c r="L9" s="174">
        <f>SUM(G9:K9)</f>
        <v>932965.82</v>
      </c>
    </row>
    <row r="10" spans="1:12" ht="27" customHeight="1" thickBot="1" x14ac:dyDescent="0.3">
      <c r="A10" s="128" t="s">
        <v>96</v>
      </c>
      <c r="B10" s="126">
        <v>2018</v>
      </c>
      <c r="C10" s="206">
        <v>2416541.12</v>
      </c>
      <c r="D10" s="214">
        <v>2416541.12</v>
      </c>
      <c r="E10" s="165">
        <f>(D10/C10)*100</f>
        <v>100</v>
      </c>
      <c r="F10" s="117"/>
      <c r="G10" s="206">
        <v>78995.009999999995</v>
      </c>
      <c r="H10" s="206">
        <v>1128403.8700000001</v>
      </c>
      <c r="I10" s="206">
        <v>3005.18</v>
      </c>
      <c r="J10" s="206">
        <v>22483.99</v>
      </c>
      <c r="K10" s="215">
        <v>35</v>
      </c>
      <c r="L10" s="172">
        <f>SUM(G10:K10)</f>
        <v>1232923.05</v>
      </c>
    </row>
    <row r="11" spans="1:12" ht="39" customHeight="1" thickBot="1" x14ac:dyDescent="0.3">
      <c r="A11" s="129" t="s">
        <v>93</v>
      </c>
      <c r="B11" s="127" t="s">
        <v>94</v>
      </c>
      <c r="C11" s="168">
        <f>((C10-C9)/C9)*100</f>
        <v>31.127951202327093</v>
      </c>
      <c r="D11" s="169">
        <f>((D10-D9)/D9)*100</f>
        <v>31.070000228724524</v>
      </c>
      <c r="E11" s="165"/>
      <c r="F11" s="117"/>
      <c r="G11" s="168">
        <f t="shared" ref="G11:L11" si="1">((G10-G9)/G9)*100</f>
        <v>357.30477641593967</v>
      </c>
      <c r="H11" s="168">
        <f t="shared" si="1"/>
        <v>33.045241381606679</v>
      </c>
      <c r="I11" s="168">
        <f t="shared" si="1"/>
        <v>-94.144143266401954</v>
      </c>
      <c r="J11" s="168">
        <f t="shared" si="1"/>
        <v>38.772072756000767</v>
      </c>
      <c r="K11" s="169">
        <f t="shared" si="1"/>
        <v>0</v>
      </c>
      <c r="L11" s="172">
        <f t="shared" si="1"/>
        <v>32.150934532628447</v>
      </c>
    </row>
    <row r="12" spans="1:12" ht="33" customHeight="1" thickBot="1" x14ac:dyDescent="0.3">
      <c r="A12" s="297" t="s">
        <v>2</v>
      </c>
      <c r="B12" s="126">
        <v>2017</v>
      </c>
      <c r="C12" s="224">
        <f>(C6+C9)</f>
        <v>5855729.3899999997</v>
      </c>
      <c r="D12" s="225">
        <f>(D6+D9)</f>
        <v>2335347.89</v>
      </c>
      <c r="E12" s="165">
        <f>(D12/C12)*100</f>
        <v>39.881417573498908</v>
      </c>
      <c r="F12" s="137"/>
      <c r="G12" s="224">
        <f t="shared" ref="G12:K13" si="2">(G6+G9)</f>
        <v>2144902.21</v>
      </c>
      <c r="H12" s="224">
        <f t="shared" si="2"/>
        <v>1503831.81</v>
      </c>
      <c r="I12" s="224">
        <f t="shared" si="2"/>
        <v>1526952.45</v>
      </c>
      <c r="J12" s="224">
        <f t="shared" si="2"/>
        <v>388844.26999999996</v>
      </c>
      <c r="K12" s="225">
        <f t="shared" si="2"/>
        <v>8609785</v>
      </c>
      <c r="L12" s="172">
        <f t="shared" ref="L12:L13" si="3">(L6+L9)</f>
        <v>14174315.74</v>
      </c>
    </row>
    <row r="13" spans="1:12" ht="30.75" customHeight="1" thickBot="1" x14ac:dyDescent="0.3">
      <c r="A13" s="298"/>
      <c r="B13" s="126">
        <v>2018</v>
      </c>
      <c r="C13" s="226">
        <f>(C7+C10)</f>
        <v>7121581.0300000003</v>
      </c>
      <c r="D13" s="227">
        <f>(D7+D10)</f>
        <v>3161547.97</v>
      </c>
      <c r="E13" s="170">
        <f>(D13/C13)*100</f>
        <v>44.3939057448315</v>
      </c>
      <c r="F13" s="137"/>
      <c r="G13" s="226">
        <f t="shared" si="2"/>
        <v>1901582.2</v>
      </c>
      <c r="H13" s="226">
        <f t="shared" si="2"/>
        <v>2029422.7000000002</v>
      </c>
      <c r="I13" s="226">
        <f t="shared" si="2"/>
        <v>1550796.0599999998</v>
      </c>
      <c r="J13" s="226">
        <f t="shared" si="2"/>
        <v>516912.44</v>
      </c>
      <c r="K13" s="227">
        <f t="shared" si="2"/>
        <v>8609785</v>
      </c>
      <c r="L13" s="172">
        <f t="shared" si="3"/>
        <v>14608498.400000002</v>
      </c>
    </row>
    <row r="14" spans="1:12" ht="43.5" customHeight="1" thickBot="1" x14ac:dyDescent="0.3">
      <c r="A14" s="299"/>
      <c r="B14" s="127" t="s">
        <v>94</v>
      </c>
      <c r="C14" s="175">
        <f>((C13-C12)/C12)*100</f>
        <v>21.617317940984986</v>
      </c>
      <c r="D14" s="176">
        <f>((D13-D12)/D12)*100</f>
        <v>35.378030122955259</v>
      </c>
      <c r="E14" s="171" t="s">
        <v>219</v>
      </c>
      <c r="F14" s="122"/>
      <c r="G14" s="175">
        <f t="shared" ref="G14:L14" si="4">((G13-G12)/G12)*100</f>
        <v>-11.344107384737136</v>
      </c>
      <c r="H14" s="175">
        <f t="shared" si="4"/>
        <v>34.950111209577358</v>
      </c>
      <c r="I14" s="175">
        <f t="shared" si="4"/>
        <v>1.5615162083141403</v>
      </c>
      <c r="J14" s="175">
        <f t="shared" si="4"/>
        <v>32.935593984707566</v>
      </c>
      <c r="K14" s="176">
        <f t="shared" si="4"/>
        <v>0</v>
      </c>
      <c r="L14" s="177">
        <f t="shared" si="4"/>
        <v>3.0631648678090051</v>
      </c>
    </row>
  </sheetData>
  <mergeCells count="10">
    <mergeCell ref="A12:A14"/>
    <mergeCell ref="A1:I1"/>
    <mergeCell ref="A2:A3"/>
    <mergeCell ref="B2:B3"/>
    <mergeCell ref="C2:E2"/>
    <mergeCell ref="G2:L2"/>
    <mergeCell ref="C3:C5"/>
    <mergeCell ref="D3:D5"/>
    <mergeCell ref="L3:L5"/>
    <mergeCell ref="A4:A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topLeftCell="A19" workbookViewId="0">
      <selection activeCell="F26" sqref="F26"/>
    </sheetView>
  </sheetViews>
  <sheetFormatPr defaultRowHeight="15" x14ac:dyDescent="0.25"/>
  <cols>
    <col min="1" max="1" width="14" customWidth="1"/>
    <col min="2" max="2" width="14.140625" customWidth="1"/>
    <col min="3" max="3" width="19" customWidth="1"/>
    <col min="4" max="4" width="17.42578125" customWidth="1"/>
    <col min="5" max="5" width="4.42578125" customWidth="1"/>
    <col min="6" max="6" width="12.5703125" customWidth="1"/>
    <col min="7" max="7" width="10.7109375" customWidth="1"/>
    <col min="8" max="8" width="18.28515625" customWidth="1"/>
    <col min="9" max="9" width="18.7109375" customWidth="1"/>
    <col min="10" max="10" width="4.28515625" customWidth="1"/>
    <col min="11" max="11" width="14" customWidth="1"/>
    <col min="12" max="12" width="16.5703125" customWidth="1"/>
    <col min="13" max="13" width="19.28515625" customWidth="1"/>
    <col min="14" max="14" width="18.42578125" customWidth="1"/>
  </cols>
  <sheetData>
    <row r="1" spans="1:14" ht="22.5" customHeight="1" thickBot="1" x14ac:dyDescent="0.3">
      <c r="A1" s="6" t="s">
        <v>212</v>
      </c>
      <c r="B1" s="6"/>
      <c r="C1" s="6"/>
      <c r="D1" s="6"/>
      <c r="E1" s="6"/>
      <c r="F1" s="6" t="s">
        <v>195</v>
      </c>
      <c r="G1" s="6"/>
      <c r="H1" s="6"/>
      <c r="I1" s="6"/>
      <c r="J1" s="6"/>
      <c r="K1" s="270" t="s">
        <v>213</v>
      </c>
      <c r="L1" s="270"/>
      <c r="M1" s="270"/>
      <c r="N1" s="270"/>
    </row>
    <row r="2" spans="1:14" ht="16.5" customHeight="1" thickBot="1" x14ac:dyDescent="0.3">
      <c r="A2" s="318"/>
      <c r="B2" s="319"/>
      <c r="C2" s="320"/>
      <c r="D2" s="316" t="s">
        <v>190</v>
      </c>
      <c r="E2" s="73"/>
      <c r="F2" s="318"/>
      <c r="G2" s="319"/>
      <c r="H2" s="320"/>
      <c r="I2" s="316" t="s">
        <v>190</v>
      </c>
      <c r="J2" s="89"/>
      <c r="K2" s="318"/>
      <c r="L2" s="319"/>
      <c r="M2" s="320"/>
      <c r="N2" s="316" t="s">
        <v>190</v>
      </c>
    </row>
    <row r="3" spans="1:14" ht="29.25" customHeight="1" thickBot="1" x14ac:dyDescent="0.3">
      <c r="A3" s="25" t="s">
        <v>97</v>
      </c>
      <c r="B3" s="26" t="s">
        <v>192</v>
      </c>
      <c r="C3" s="27" t="s">
        <v>191</v>
      </c>
      <c r="D3" s="317"/>
      <c r="E3" s="4"/>
      <c r="F3" s="25" t="s">
        <v>97</v>
      </c>
      <c r="G3" s="26" t="s">
        <v>192</v>
      </c>
      <c r="H3" s="27" t="s">
        <v>191</v>
      </c>
      <c r="I3" s="317"/>
      <c r="J3" s="89"/>
      <c r="K3" s="25" t="s">
        <v>97</v>
      </c>
      <c r="L3" s="26" t="s">
        <v>192</v>
      </c>
      <c r="M3" s="27" t="s">
        <v>191</v>
      </c>
      <c r="N3" s="317"/>
    </row>
    <row r="4" spans="1:14" ht="20.100000000000001" customHeight="1" thickBot="1" x14ac:dyDescent="0.3">
      <c r="A4" s="23" t="s">
        <v>107</v>
      </c>
      <c r="B4" s="238">
        <v>461</v>
      </c>
      <c r="C4" s="228">
        <v>6528107.5099999998</v>
      </c>
      <c r="D4" s="244">
        <v>6478014.6799999997</v>
      </c>
      <c r="E4" s="87"/>
      <c r="F4" s="23" t="s">
        <v>107</v>
      </c>
      <c r="G4" s="238">
        <v>1814</v>
      </c>
      <c r="H4" s="228">
        <v>25646925.030000001</v>
      </c>
      <c r="I4" s="228">
        <v>24965008.02</v>
      </c>
      <c r="J4" s="89"/>
      <c r="K4" s="218" t="s">
        <v>107</v>
      </c>
      <c r="L4" s="237">
        <f>SUM(B4,G4)</f>
        <v>2275</v>
      </c>
      <c r="M4" s="230">
        <f>SUM(C4,H4)</f>
        <v>32175032.539999999</v>
      </c>
      <c r="N4" s="230">
        <f t="shared" ref="N4:N19" si="0">SUM(D4,I4)</f>
        <v>31443022.699999999</v>
      </c>
    </row>
    <row r="5" spans="1:14" ht="20.100000000000001" customHeight="1" thickBot="1" x14ac:dyDescent="0.3">
      <c r="A5" s="67" t="s">
        <v>98</v>
      </c>
      <c r="B5" s="239">
        <v>10237</v>
      </c>
      <c r="C5" s="229">
        <v>40271036.869999997</v>
      </c>
      <c r="D5" s="245">
        <v>40271036.869999997</v>
      </c>
      <c r="E5" s="87"/>
      <c r="F5" s="67" t="s">
        <v>98</v>
      </c>
      <c r="G5" s="239">
        <v>2316</v>
      </c>
      <c r="H5" s="229">
        <v>416876971.63</v>
      </c>
      <c r="I5" s="229">
        <v>416851164.5</v>
      </c>
      <c r="J5" s="89"/>
      <c r="K5" s="67" t="s">
        <v>98</v>
      </c>
      <c r="L5" s="237">
        <f t="shared" ref="L5:L19" si="1">SUM(B5,G5)</f>
        <v>12553</v>
      </c>
      <c r="M5" s="230">
        <f t="shared" ref="M5:M19" si="2">SUM(C5,H5)</f>
        <v>457148008.5</v>
      </c>
      <c r="N5" s="230">
        <f t="shared" si="0"/>
        <v>457122201.37</v>
      </c>
    </row>
    <row r="6" spans="1:14" ht="20.100000000000001" customHeight="1" thickBot="1" x14ac:dyDescent="0.3">
      <c r="A6" s="67" t="s">
        <v>108</v>
      </c>
      <c r="B6" s="238">
        <v>186</v>
      </c>
      <c r="C6" s="228">
        <v>926912.03</v>
      </c>
      <c r="D6" s="244">
        <v>926912.03</v>
      </c>
      <c r="E6" s="87"/>
      <c r="F6" s="67" t="s">
        <v>108</v>
      </c>
      <c r="G6" s="238">
        <v>553</v>
      </c>
      <c r="H6" s="228">
        <v>23732090.850000001</v>
      </c>
      <c r="I6" s="228">
        <v>23403848.489999998</v>
      </c>
      <c r="J6" s="89"/>
      <c r="K6" s="219" t="s">
        <v>108</v>
      </c>
      <c r="L6" s="237">
        <f t="shared" si="1"/>
        <v>739</v>
      </c>
      <c r="M6" s="230">
        <f t="shared" si="2"/>
        <v>24659002.880000003</v>
      </c>
      <c r="N6" s="230">
        <f t="shared" si="0"/>
        <v>24330760.52</v>
      </c>
    </row>
    <row r="7" spans="1:14" ht="20.100000000000001" customHeight="1" thickBot="1" x14ac:dyDescent="0.3">
      <c r="A7" s="67" t="s">
        <v>110</v>
      </c>
      <c r="B7" s="239">
        <v>303</v>
      </c>
      <c r="C7" s="229">
        <v>1723403.01</v>
      </c>
      <c r="D7" s="245">
        <v>1723403.01</v>
      </c>
      <c r="E7" s="87"/>
      <c r="F7" s="67" t="s">
        <v>110</v>
      </c>
      <c r="G7" s="239">
        <v>310</v>
      </c>
      <c r="H7" s="229">
        <v>22905800.620000001</v>
      </c>
      <c r="I7" s="229">
        <v>22870958.989999998</v>
      </c>
      <c r="J7" s="89"/>
      <c r="K7" s="219" t="s">
        <v>110</v>
      </c>
      <c r="L7" s="237">
        <f t="shared" si="1"/>
        <v>613</v>
      </c>
      <c r="M7" s="230">
        <f t="shared" si="2"/>
        <v>24629203.630000003</v>
      </c>
      <c r="N7" s="230">
        <f t="shared" si="0"/>
        <v>24594362</v>
      </c>
    </row>
    <row r="8" spans="1:14" ht="20.100000000000001" customHeight="1" thickBot="1" x14ac:dyDescent="0.3">
      <c r="A8" s="67" t="s">
        <v>113</v>
      </c>
      <c r="B8" s="238">
        <v>1440</v>
      </c>
      <c r="C8" s="228">
        <v>9120997.8000000007</v>
      </c>
      <c r="D8" s="244">
        <v>9112003.7899999991</v>
      </c>
      <c r="E8" s="87"/>
      <c r="F8" s="67" t="s">
        <v>113</v>
      </c>
      <c r="G8" s="238">
        <v>824</v>
      </c>
      <c r="H8" s="228">
        <v>28056871.809999999</v>
      </c>
      <c r="I8" s="228">
        <v>28002778.920000002</v>
      </c>
      <c r="J8" s="89"/>
      <c r="K8" s="67" t="s">
        <v>113</v>
      </c>
      <c r="L8" s="237">
        <f t="shared" si="1"/>
        <v>2264</v>
      </c>
      <c r="M8" s="230">
        <f t="shared" si="2"/>
        <v>37177869.609999999</v>
      </c>
      <c r="N8" s="230">
        <f t="shared" si="0"/>
        <v>37114782.710000001</v>
      </c>
    </row>
    <row r="9" spans="1:14" ht="20.100000000000001" customHeight="1" thickBot="1" x14ac:dyDescent="0.3">
      <c r="A9" s="67" t="s">
        <v>99</v>
      </c>
      <c r="B9" s="239">
        <v>2157</v>
      </c>
      <c r="C9" s="229">
        <v>22113567.27</v>
      </c>
      <c r="D9" s="245">
        <v>22113733.079999998</v>
      </c>
      <c r="E9" s="87"/>
      <c r="F9" s="67" t="s">
        <v>99</v>
      </c>
      <c r="G9" s="239">
        <v>6040</v>
      </c>
      <c r="H9" s="229">
        <v>346906813.81</v>
      </c>
      <c r="I9" s="229">
        <v>346757143.37</v>
      </c>
      <c r="J9" s="89"/>
      <c r="K9" s="67" t="s">
        <v>99</v>
      </c>
      <c r="L9" s="237">
        <f t="shared" si="1"/>
        <v>8197</v>
      </c>
      <c r="M9" s="230">
        <f t="shared" si="2"/>
        <v>369020381.07999998</v>
      </c>
      <c r="N9" s="230">
        <f t="shared" si="0"/>
        <v>368870876.44999999</v>
      </c>
    </row>
    <row r="10" spans="1:14" ht="20.100000000000001" customHeight="1" thickBot="1" x14ac:dyDescent="0.3">
      <c r="A10" s="67" t="s">
        <v>100</v>
      </c>
      <c r="B10" s="238">
        <v>3785</v>
      </c>
      <c r="C10" s="228">
        <v>22520977.350000001</v>
      </c>
      <c r="D10" s="244">
        <v>22520977.350000001</v>
      </c>
      <c r="E10" s="87"/>
      <c r="F10" s="67" t="s">
        <v>100</v>
      </c>
      <c r="G10" s="238">
        <v>2086</v>
      </c>
      <c r="H10" s="228">
        <v>117098648.12</v>
      </c>
      <c r="I10" s="228">
        <v>117086902.75</v>
      </c>
      <c r="J10" s="89"/>
      <c r="K10" s="67" t="s">
        <v>100</v>
      </c>
      <c r="L10" s="237">
        <f t="shared" si="1"/>
        <v>5871</v>
      </c>
      <c r="M10" s="230">
        <f t="shared" si="2"/>
        <v>139619625.47</v>
      </c>
      <c r="N10" s="230">
        <f t="shared" si="0"/>
        <v>139607880.09999999</v>
      </c>
    </row>
    <row r="11" spans="1:14" ht="20.100000000000001" customHeight="1" thickBot="1" x14ac:dyDescent="0.3">
      <c r="A11" s="67" t="s">
        <v>111</v>
      </c>
      <c r="B11" s="239">
        <v>1009</v>
      </c>
      <c r="C11" s="229">
        <v>4283812.5599999996</v>
      </c>
      <c r="D11" s="245">
        <v>4280936.2</v>
      </c>
      <c r="E11" s="87"/>
      <c r="F11" s="67" t="s">
        <v>111</v>
      </c>
      <c r="G11" s="239">
        <v>400</v>
      </c>
      <c r="H11" s="229">
        <v>2946189.43</v>
      </c>
      <c r="I11" s="229">
        <v>2944336.1</v>
      </c>
      <c r="J11" s="89"/>
      <c r="K11" s="219" t="s">
        <v>111</v>
      </c>
      <c r="L11" s="237">
        <f t="shared" si="1"/>
        <v>1409</v>
      </c>
      <c r="M11" s="230">
        <f t="shared" si="2"/>
        <v>7230001.9900000002</v>
      </c>
      <c r="N11" s="230">
        <f t="shared" si="0"/>
        <v>7225272.3000000007</v>
      </c>
    </row>
    <row r="12" spans="1:14" ht="20.100000000000001" customHeight="1" thickBot="1" x14ac:dyDescent="0.3">
      <c r="A12" s="67" t="s">
        <v>101</v>
      </c>
      <c r="B12" s="238">
        <v>16314</v>
      </c>
      <c r="C12" s="228">
        <v>102660783.69</v>
      </c>
      <c r="D12" s="244">
        <v>102528224.19</v>
      </c>
      <c r="E12" s="87"/>
      <c r="F12" s="67" t="s">
        <v>101</v>
      </c>
      <c r="G12" s="238">
        <v>1997</v>
      </c>
      <c r="H12" s="228">
        <v>38464633.07</v>
      </c>
      <c r="I12" s="228">
        <v>37898872.359999999</v>
      </c>
      <c r="J12" s="89"/>
      <c r="K12" s="67" t="s">
        <v>101</v>
      </c>
      <c r="L12" s="237">
        <f t="shared" si="1"/>
        <v>18311</v>
      </c>
      <c r="M12" s="230">
        <f t="shared" si="2"/>
        <v>141125416.75999999</v>
      </c>
      <c r="N12" s="230">
        <f t="shared" si="0"/>
        <v>140427096.55000001</v>
      </c>
    </row>
    <row r="13" spans="1:14" ht="20.100000000000001" customHeight="1" thickBot="1" x14ac:dyDescent="0.3">
      <c r="A13" s="67" t="s">
        <v>102</v>
      </c>
      <c r="B13" s="239">
        <v>3056</v>
      </c>
      <c r="C13" s="229">
        <v>19582808.57</v>
      </c>
      <c r="D13" s="245">
        <v>19543993.760000002</v>
      </c>
      <c r="E13" s="87"/>
      <c r="F13" s="67" t="s">
        <v>102</v>
      </c>
      <c r="G13" s="239">
        <v>1884</v>
      </c>
      <c r="H13" s="229">
        <v>88253793.579999998</v>
      </c>
      <c r="I13" s="229">
        <v>88247229.579999998</v>
      </c>
      <c r="J13" s="89"/>
      <c r="K13" s="67" t="s">
        <v>102</v>
      </c>
      <c r="L13" s="237">
        <f t="shared" si="1"/>
        <v>4940</v>
      </c>
      <c r="M13" s="230">
        <f t="shared" si="2"/>
        <v>107836602.15000001</v>
      </c>
      <c r="N13" s="230">
        <f t="shared" si="0"/>
        <v>107791223.34</v>
      </c>
    </row>
    <row r="14" spans="1:14" ht="20.100000000000001" customHeight="1" thickBot="1" x14ac:dyDescent="0.3">
      <c r="A14" s="67" t="s">
        <v>103</v>
      </c>
      <c r="B14" s="238">
        <v>3563</v>
      </c>
      <c r="C14" s="228">
        <v>27226330.440000001</v>
      </c>
      <c r="D14" s="244">
        <v>27227562.149999999</v>
      </c>
      <c r="E14" s="90"/>
      <c r="F14" s="67" t="s">
        <v>103</v>
      </c>
      <c r="G14" s="238">
        <v>1236</v>
      </c>
      <c r="H14" s="228">
        <v>66279099.899999999</v>
      </c>
      <c r="I14" s="228">
        <v>66045399.409999996</v>
      </c>
      <c r="J14" s="89"/>
      <c r="K14" s="67" t="s">
        <v>103</v>
      </c>
      <c r="L14" s="237">
        <f t="shared" si="1"/>
        <v>4799</v>
      </c>
      <c r="M14" s="230">
        <f t="shared" si="2"/>
        <v>93505430.340000004</v>
      </c>
      <c r="N14" s="230">
        <f t="shared" si="0"/>
        <v>93272961.560000002</v>
      </c>
    </row>
    <row r="15" spans="1:14" ht="20.100000000000001" customHeight="1" thickBot="1" x14ac:dyDescent="0.3">
      <c r="A15" s="67" t="s">
        <v>104</v>
      </c>
      <c r="B15" s="239">
        <v>193</v>
      </c>
      <c r="C15" s="229">
        <v>731371.34</v>
      </c>
      <c r="D15" s="245">
        <v>731371.34</v>
      </c>
      <c r="E15" s="90"/>
      <c r="F15" s="67" t="s">
        <v>104</v>
      </c>
      <c r="G15" s="239">
        <v>2082</v>
      </c>
      <c r="H15" s="229">
        <v>89662533.769999996</v>
      </c>
      <c r="I15" s="229">
        <v>89340108.390000001</v>
      </c>
      <c r="J15" s="89"/>
      <c r="K15" s="67" t="s">
        <v>104</v>
      </c>
      <c r="L15" s="237">
        <f t="shared" si="1"/>
        <v>2275</v>
      </c>
      <c r="M15" s="230">
        <f t="shared" si="2"/>
        <v>90393905.109999999</v>
      </c>
      <c r="N15" s="230">
        <f t="shared" si="0"/>
        <v>90071479.730000004</v>
      </c>
    </row>
    <row r="16" spans="1:14" ht="20.100000000000001" customHeight="1" thickBot="1" x14ac:dyDescent="0.3">
      <c r="A16" s="67" t="s">
        <v>109</v>
      </c>
      <c r="B16" s="238">
        <v>426</v>
      </c>
      <c r="C16" s="228">
        <v>18701889.800000001</v>
      </c>
      <c r="D16" s="244">
        <v>18699789.800000001</v>
      </c>
      <c r="E16" s="90"/>
      <c r="F16" s="67" t="s">
        <v>109</v>
      </c>
      <c r="G16" s="238">
        <v>1034</v>
      </c>
      <c r="H16" s="228">
        <v>45202934.939999998</v>
      </c>
      <c r="I16" s="228">
        <v>45169355.170000002</v>
      </c>
      <c r="J16" s="89"/>
      <c r="K16" s="219" t="s">
        <v>109</v>
      </c>
      <c r="L16" s="237">
        <f t="shared" si="1"/>
        <v>1460</v>
      </c>
      <c r="M16" s="230">
        <f t="shared" si="2"/>
        <v>63904824.739999995</v>
      </c>
      <c r="N16" s="230">
        <f t="shared" si="0"/>
        <v>63869144.969999999</v>
      </c>
    </row>
    <row r="17" spans="1:14" ht="20.100000000000001" customHeight="1" thickBot="1" x14ac:dyDescent="0.3">
      <c r="A17" s="67" t="s">
        <v>112</v>
      </c>
      <c r="B17" s="239">
        <v>165</v>
      </c>
      <c r="C17" s="229">
        <v>7908775.4800000004</v>
      </c>
      <c r="D17" s="245">
        <v>7908775.4800000004</v>
      </c>
      <c r="E17" s="90"/>
      <c r="F17" s="67" t="s">
        <v>112</v>
      </c>
      <c r="G17" s="239">
        <v>400</v>
      </c>
      <c r="H17" s="229">
        <v>5882276.1200000001</v>
      </c>
      <c r="I17" s="229">
        <v>5564734.5700000003</v>
      </c>
      <c r="J17" s="89"/>
      <c r="K17" s="219" t="s">
        <v>112</v>
      </c>
      <c r="L17" s="237">
        <f t="shared" si="1"/>
        <v>565</v>
      </c>
      <c r="M17" s="230">
        <f t="shared" si="2"/>
        <v>13791051.600000001</v>
      </c>
      <c r="N17" s="230">
        <f t="shared" si="0"/>
        <v>13473510.050000001</v>
      </c>
    </row>
    <row r="18" spans="1:14" ht="20.100000000000001" customHeight="1" thickBot="1" x14ac:dyDescent="0.3">
      <c r="A18" s="67" t="s">
        <v>114</v>
      </c>
      <c r="B18" s="238">
        <v>125</v>
      </c>
      <c r="C18" s="228">
        <v>554283.29</v>
      </c>
      <c r="D18" s="244">
        <v>554283.29</v>
      </c>
      <c r="E18" s="90"/>
      <c r="F18" s="67" t="s">
        <v>114</v>
      </c>
      <c r="G18" s="238">
        <v>364</v>
      </c>
      <c r="H18" s="228">
        <v>19432255.850000001</v>
      </c>
      <c r="I18" s="228">
        <v>19352900.09</v>
      </c>
      <c r="J18" s="89"/>
      <c r="K18" s="219" t="s">
        <v>114</v>
      </c>
      <c r="L18" s="237">
        <f t="shared" si="1"/>
        <v>489</v>
      </c>
      <c r="M18" s="230">
        <f t="shared" si="2"/>
        <v>19986539.140000001</v>
      </c>
      <c r="N18" s="230">
        <f t="shared" si="0"/>
        <v>19907183.379999999</v>
      </c>
    </row>
    <row r="19" spans="1:14" ht="20.100000000000001" customHeight="1" thickBot="1" x14ac:dyDescent="0.3">
      <c r="A19" s="67" t="s">
        <v>105</v>
      </c>
      <c r="B19" s="239">
        <v>936</v>
      </c>
      <c r="C19" s="229">
        <v>21253954.989999998</v>
      </c>
      <c r="D19" s="245">
        <v>21253954.989999998</v>
      </c>
      <c r="E19" s="90"/>
      <c r="F19" s="67" t="s">
        <v>105</v>
      </c>
      <c r="G19" s="239">
        <v>1056</v>
      </c>
      <c r="H19" s="229">
        <v>144182607.72999999</v>
      </c>
      <c r="I19" s="229">
        <v>144180239.72999999</v>
      </c>
      <c r="J19" s="89"/>
      <c r="K19" s="67" t="s">
        <v>105</v>
      </c>
      <c r="L19" s="237">
        <f t="shared" si="1"/>
        <v>1992</v>
      </c>
      <c r="M19" s="230">
        <f t="shared" si="2"/>
        <v>165436562.72</v>
      </c>
      <c r="N19" s="230">
        <f t="shared" si="0"/>
        <v>165434194.72</v>
      </c>
    </row>
    <row r="20" spans="1:14" ht="20.100000000000001" customHeight="1" thickBot="1" x14ac:dyDescent="0.3">
      <c r="A20" s="88" t="s">
        <v>2</v>
      </c>
      <c r="B20" s="240">
        <f>SUM(B4:B19)</f>
        <v>44356</v>
      </c>
      <c r="C20" s="243">
        <f t="shared" ref="C20:D20" si="3">SUM(C4:C19)</f>
        <v>306109012.00000006</v>
      </c>
      <c r="D20" s="243">
        <f t="shared" si="3"/>
        <v>305874972.01000005</v>
      </c>
      <c r="E20" s="89"/>
      <c r="F20" s="49" t="s">
        <v>2</v>
      </c>
      <c r="G20" s="241">
        <f>SUM(G4:G19)</f>
        <v>24396</v>
      </c>
      <c r="H20" s="242">
        <f t="shared" ref="H20:I20" si="4">SUM(H4:H19)</f>
        <v>1481530446.26</v>
      </c>
      <c r="I20" s="242">
        <f t="shared" si="4"/>
        <v>1478680980.4400001</v>
      </c>
      <c r="J20" s="89"/>
      <c r="K20" s="49" t="s">
        <v>2</v>
      </c>
      <c r="L20" s="241">
        <f>SUM(L4:L19)</f>
        <v>68752</v>
      </c>
      <c r="M20" s="242">
        <f t="shared" ref="M20:N20" si="5">SUM(M4:M19)</f>
        <v>1787639458.26</v>
      </c>
      <c r="N20" s="242">
        <f t="shared" si="5"/>
        <v>1784555952.4499998</v>
      </c>
    </row>
    <row r="21" spans="1:14" x14ac:dyDescent="0.25">
      <c r="A21" s="89"/>
      <c r="B21" s="91"/>
      <c r="C21" s="91"/>
      <c r="D21" s="91"/>
      <c r="E21" s="89"/>
      <c r="F21" s="89"/>
      <c r="G21" s="89"/>
      <c r="H21" s="89"/>
      <c r="I21" s="89"/>
      <c r="J21" s="89"/>
      <c r="K21" s="89"/>
      <c r="L21" s="89"/>
      <c r="M21" s="89"/>
      <c r="N21" s="89"/>
    </row>
    <row r="22" spans="1:14" ht="15.75" x14ac:dyDescent="0.25">
      <c r="A22" s="262" t="s">
        <v>233</v>
      </c>
      <c r="B22" s="262"/>
      <c r="C22" s="262"/>
      <c r="D22" s="262"/>
      <c r="E22" s="89"/>
      <c r="F22" s="89"/>
      <c r="G22" s="89"/>
      <c r="H22" s="89"/>
      <c r="I22" s="89"/>
      <c r="J22" s="89"/>
      <c r="K22" s="89"/>
      <c r="L22" s="89"/>
      <c r="M22" s="89"/>
      <c r="N22" s="89"/>
    </row>
    <row r="23" spans="1:14" ht="1.5" customHeight="1" x14ac:dyDescent="0.25">
      <c r="A23" s="315"/>
      <c r="B23" s="315"/>
      <c r="C23" s="315"/>
      <c r="D23" s="38"/>
      <c r="E23" s="89"/>
      <c r="F23" s="89"/>
      <c r="G23" s="89"/>
      <c r="H23" s="89"/>
      <c r="I23" s="89"/>
      <c r="J23" s="89"/>
      <c r="K23" s="89"/>
      <c r="L23" s="89"/>
      <c r="M23" s="89"/>
      <c r="N23" s="89"/>
    </row>
    <row r="24" spans="1:14" ht="35.25" customHeight="1" x14ac:dyDescent="0.25">
      <c r="A24" s="266" t="s">
        <v>97</v>
      </c>
      <c r="B24" s="267" t="s">
        <v>193</v>
      </c>
      <c r="C24" s="264" t="s">
        <v>194</v>
      </c>
      <c r="D24" s="38"/>
      <c r="E24" s="89"/>
      <c r="F24" s="89"/>
      <c r="G24" s="89"/>
      <c r="H24" s="89"/>
      <c r="I24" s="89"/>
      <c r="J24" s="89"/>
      <c r="K24" s="89"/>
      <c r="L24" s="220"/>
      <c r="M24" s="89"/>
      <c r="N24" s="89"/>
    </row>
    <row r="25" spans="1:14" ht="17.25" customHeight="1" x14ac:dyDescent="0.25">
      <c r="A25" s="265" t="s">
        <v>107</v>
      </c>
      <c r="B25" s="263">
        <v>185</v>
      </c>
      <c r="C25" s="263">
        <v>180</v>
      </c>
      <c r="E25" s="89"/>
      <c r="F25" s="92"/>
      <c r="G25" s="89"/>
      <c r="H25" s="89"/>
      <c r="I25" s="89"/>
      <c r="J25" s="89"/>
      <c r="K25" s="89"/>
      <c r="L25" s="65"/>
      <c r="M25" s="66"/>
      <c r="N25" s="66"/>
    </row>
    <row r="26" spans="1:14" ht="16.5" customHeight="1" x14ac:dyDescent="0.25">
      <c r="A26" s="231" t="s">
        <v>98</v>
      </c>
      <c r="B26" s="233">
        <v>46</v>
      </c>
      <c r="C26" s="233">
        <v>43</v>
      </c>
      <c r="E26" s="89"/>
      <c r="F26" s="92"/>
      <c r="G26" s="89"/>
      <c r="H26" s="89"/>
      <c r="I26" s="89"/>
      <c r="J26" s="89"/>
      <c r="K26" s="89"/>
      <c r="L26" s="65"/>
      <c r="M26" s="66"/>
      <c r="N26" s="66"/>
    </row>
    <row r="27" spans="1:14" ht="17.25" customHeight="1" x14ac:dyDescent="0.25">
      <c r="A27" s="231" t="s">
        <v>108</v>
      </c>
      <c r="B27" s="233">
        <v>2</v>
      </c>
      <c r="C27" s="233">
        <v>2</v>
      </c>
      <c r="E27" s="89"/>
      <c r="F27" s="92"/>
      <c r="G27" s="89"/>
      <c r="H27" s="89"/>
      <c r="I27" s="89"/>
      <c r="J27" s="89"/>
      <c r="K27" s="89"/>
      <c r="L27" s="65"/>
      <c r="M27" s="66"/>
      <c r="N27" s="66"/>
    </row>
    <row r="28" spans="1:14" ht="18" customHeight="1" x14ac:dyDescent="0.25">
      <c r="A28" s="231" t="s">
        <v>110</v>
      </c>
      <c r="B28" s="233">
        <v>16</v>
      </c>
      <c r="C28" s="233">
        <v>14</v>
      </c>
      <c r="E28" s="89"/>
      <c r="F28" s="92"/>
      <c r="G28" s="89"/>
      <c r="H28" s="89"/>
      <c r="I28" s="89"/>
      <c r="J28" s="89"/>
      <c r="K28" s="89"/>
      <c r="L28" s="65"/>
      <c r="M28" s="66"/>
      <c r="N28" s="66"/>
    </row>
    <row r="29" spans="1:14" ht="17.25" customHeight="1" x14ac:dyDescent="0.25">
      <c r="A29" s="231" t="s">
        <v>113</v>
      </c>
      <c r="B29" s="233">
        <v>3</v>
      </c>
      <c r="C29" s="233">
        <v>3</v>
      </c>
      <c r="E29" s="89"/>
      <c r="F29" s="92"/>
      <c r="G29" s="89"/>
      <c r="H29" s="89"/>
      <c r="I29" s="89"/>
      <c r="J29" s="89"/>
      <c r="K29" s="89"/>
      <c r="L29" s="65"/>
      <c r="M29" s="66"/>
      <c r="N29" s="66"/>
    </row>
    <row r="30" spans="1:14" ht="17.25" customHeight="1" x14ac:dyDescent="0.25">
      <c r="A30" s="231" t="s">
        <v>100</v>
      </c>
      <c r="B30" s="233">
        <v>2</v>
      </c>
      <c r="C30" s="233">
        <v>2</v>
      </c>
      <c r="E30" s="89"/>
      <c r="F30" s="92"/>
      <c r="G30" s="89"/>
      <c r="H30" s="89"/>
      <c r="I30" s="89"/>
      <c r="J30" s="89"/>
      <c r="K30" s="89"/>
      <c r="L30" s="65"/>
      <c r="M30" s="66"/>
      <c r="N30" s="66"/>
    </row>
    <row r="31" spans="1:14" ht="17.25" customHeight="1" x14ac:dyDescent="0.25">
      <c r="A31" s="231" t="s">
        <v>111</v>
      </c>
      <c r="B31" s="233">
        <v>4</v>
      </c>
      <c r="C31" s="233">
        <v>4</v>
      </c>
      <c r="E31" s="89"/>
      <c r="F31" s="92"/>
      <c r="G31" s="89"/>
      <c r="H31" s="89"/>
      <c r="I31" s="89"/>
      <c r="J31" s="89"/>
      <c r="K31" s="89"/>
      <c r="L31" s="65"/>
      <c r="M31" s="66"/>
      <c r="N31" s="66"/>
    </row>
    <row r="32" spans="1:14" ht="17.25" customHeight="1" x14ac:dyDescent="0.25">
      <c r="A32" s="231" t="s">
        <v>102</v>
      </c>
      <c r="B32" s="233">
        <v>7</v>
      </c>
      <c r="C32" s="233">
        <v>4</v>
      </c>
      <c r="E32" s="89"/>
      <c r="F32" s="92"/>
      <c r="G32" s="89"/>
      <c r="H32" s="89"/>
      <c r="I32" s="89"/>
      <c r="J32" s="89"/>
      <c r="K32" s="89"/>
      <c r="L32" s="65"/>
      <c r="M32" s="66"/>
      <c r="N32" s="66"/>
    </row>
    <row r="33" spans="1:14" ht="17.25" customHeight="1" x14ac:dyDescent="0.25">
      <c r="A33" s="231" t="s">
        <v>103</v>
      </c>
      <c r="B33" s="233">
        <v>10</v>
      </c>
      <c r="C33" s="233">
        <v>10</v>
      </c>
      <c r="E33" s="89"/>
      <c r="F33" s="92"/>
      <c r="G33" s="89"/>
      <c r="H33" s="89"/>
      <c r="I33" s="89"/>
      <c r="J33" s="89"/>
      <c r="K33" s="89"/>
      <c r="L33" s="65"/>
      <c r="M33" s="66"/>
      <c r="N33" s="66"/>
    </row>
    <row r="34" spans="1:14" ht="15.75" x14ac:dyDescent="0.25">
      <c r="A34" s="231" t="s">
        <v>112</v>
      </c>
      <c r="B34" s="233">
        <v>9</v>
      </c>
      <c r="C34" s="233">
        <v>6</v>
      </c>
      <c r="L34" s="38"/>
      <c r="M34" s="38"/>
      <c r="N34" s="38"/>
    </row>
    <row r="35" spans="1:14" ht="15.75" x14ac:dyDescent="0.25">
      <c r="A35" s="231" t="s">
        <v>114</v>
      </c>
      <c r="B35" s="233">
        <v>43</v>
      </c>
      <c r="C35" s="233">
        <v>43</v>
      </c>
      <c r="L35" s="38"/>
      <c r="M35" s="38"/>
      <c r="N35" s="38"/>
    </row>
    <row r="36" spans="1:14" ht="15.75" x14ac:dyDescent="0.25">
      <c r="A36" s="232" t="s">
        <v>2</v>
      </c>
      <c r="B36" s="234">
        <v>327</v>
      </c>
      <c r="C36" s="234">
        <v>311</v>
      </c>
    </row>
  </sheetData>
  <mergeCells count="8">
    <mergeCell ref="A23:C23"/>
    <mergeCell ref="K1:N1"/>
    <mergeCell ref="D2:D3"/>
    <mergeCell ref="A2:C2"/>
    <mergeCell ref="K2:M2"/>
    <mergeCell ref="N2:N3"/>
    <mergeCell ref="F2:H2"/>
    <mergeCell ref="I2:I3"/>
  </mergeCells>
  <pageMargins left="0.7" right="0.7" top="0.75" bottom="0.75" header="0.3" footer="0.3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6"/>
  <sheetViews>
    <sheetView zoomScale="85" zoomScaleNormal="85" workbookViewId="0">
      <selection activeCell="I21" sqref="I21"/>
    </sheetView>
  </sheetViews>
  <sheetFormatPr defaultRowHeight="15" x14ac:dyDescent="0.25"/>
  <cols>
    <col min="1" max="1" width="12" customWidth="1"/>
    <col min="2" max="2" width="28.7109375" customWidth="1"/>
    <col min="3" max="3" width="14.140625" customWidth="1"/>
    <col min="4" max="4" width="13.85546875" customWidth="1"/>
    <col min="5" max="5" width="14.7109375" customWidth="1"/>
    <col min="6" max="6" width="15.7109375" customWidth="1"/>
    <col min="7" max="7" width="16.42578125" customWidth="1"/>
    <col min="8" max="8" width="15.5703125" customWidth="1"/>
    <col min="9" max="10" width="13.85546875" customWidth="1"/>
    <col min="11" max="11" width="15.140625" customWidth="1"/>
    <col min="12" max="13" width="14.28515625" customWidth="1"/>
    <col min="14" max="14" width="13" customWidth="1"/>
    <col min="15" max="15" width="14.28515625" customWidth="1"/>
    <col min="16" max="16" width="10.5703125" customWidth="1"/>
    <col min="17" max="17" width="12.42578125" customWidth="1"/>
    <col min="18" max="18" width="13.7109375" customWidth="1"/>
  </cols>
  <sheetData>
    <row r="1" spans="1:14" ht="16.5" thickBot="1" x14ac:dyDescent="0.3">
      <c r="A1" s="321" t="s">
        <v>227</v>
      </c>
      <c r="B1" s="321"/>
      <c r="C1" s="321"/>
      <c r="D1" s="321"/>
      <c r="E1" s="321"/>
      <c r="F1" s="321"/>
      <c r="G1" s="321"/>
      <c r="H1" s="321"/>
      <c r="I1" s="321"/>
    </row>
    <row r="2" spans="1:14" ht="31.5" customHeight="1" thickBot="1" x14ac:dyDescent="0.3">
      <c r="B2" s="28"/>
      <c r="C2" s="29" t="s">
        <v>200</v>
      </c>
      <c r="D2" s="30" t="s">
        <v>102</v>
      </c>
      <c r="E2" s="30" t="s">
        <v>98</v>
      </c>
      <c r="F2" s="30" t="s">
        <v>99</v>
      </c>
      <c r="G2" s="30" t="s">
        <v>105</v>
      </c>
      <c r="H2" s="30" t="s">
        <v>104</v>
      </c>
      <c r="I2" s="30" t="s">
        <v>100</v>
      </c>
      <c r="J2" s="30" t="s">
        <v>103</v>
      </c>
      <c r="K2" s="30" t="s">
        <v>101</v>
      </c>
      <c r="L2" s="31" t="s">
        <v>2</v>
      </c>
    </row>
    <row r="3" spans="1:14" ht="18" customHeight="1" thickBot="1" x14ac:dyDescent="0.3">
      <c r="B3" s="32" t="s">
        <v>115</v>
      </c>
      <c r="C3" s="147">
        <v>17</v>
      </c>
      <c r="D3" s="192">
        <v>0</v>
      </c>
      <c r="E3" s="193">
        <v>0</v>
      </c>
      <c r="F3" s="192">
        <v>0</v>
      </c>
      <c r="G3" s="192">
        <v>0</v>
      </c>
      <c r="H3" s="192">
        <v>0</v>
      </c>
      <c r="I3" s="192">
        <v>1240</v>
      </c>
      <c r="J3" s="193">
        <v>0</v>
      </c>
      <c r="K3" s="194">
        <v>0</v>
      </c>
      <c r="L3" s="33">
        <f>SUM(C3:K3)</f>
        <v>1257</v>
      </c>
    </row>
    <row r="4" spans="1:14" ht="18.75" customHeight="1" thickBot="1" x14ac:dyDescent="0.3">
      <c r="B4" s="32" t="s">
        <v>116</v>
      </c>
      <c r="C4" s="148">
        <v>236814.2</v>
      </c>
      <c r="D4" s="195">
        <v>2983.94</v>
      </c>
      <c r="E4" s="195">
        <v>1835.23</v>
      </c>
      <c r="F4" s="196">
        <v>4165.29</v>
      </c>
      <c r="G4" s="196">
        <v>1702.15</v>
      </c>
      <c r="H4" s="197">
        <v>357</v>
      </c>
      <c r="I4" s="196">
        <v>5886.32</v>
      </c>
      <c r="J4" s="195">
        <v>0</v>
      </c>
      <c r="K4" s="198">
        <v>801</v>
      </c>
      <c r="L4" s="33">
        <f t="shared" ref="L4:L13" si="0">SUM(C4:K4)</f>
        <v>254545.13000000003</v>
      </c>
    </row>
    <row r="5" spans="1:14" ht="18.75" customHeight="1" thickBot="1" x14ac:dyDescent="0.3">
      <c r="B5" s="32" t="s">
        <v>117</v>
      </c>
      <c r="C5" s="147">
        <v>61644.52</v>
      </c>
      <c r="D5" s="192">
        <v>2298.8000000000002</v>
      </c>
      <c r="E5" s="193">
        <v>0</v>
      </c>
      <c r="F5" s="192">
        <v>0</v>
      </c>
      <c r="G5" s="192">
        <v>4580.55</v>
      </c>
      <c r="H5" s="192">
        <v>55666.29</v>
      </c>
      <c r="I5" s="192">
        <v>0</v>
      </c>
      <c r="J5" s="193">
        <v>0</v>
      </c>
      <c r="K5" s="199">
        <v>1714.29</v>
      </c>
      <c r="L5" s="33">
        <f t="shared" si="0"/>
        <v>125904.45</v>
      </c>
    </row>
    <row r="6" spans="1:14" ht="18.75" customHeight="1" thickBot="1" x14ac:dyDescent="0.3">
      <c r="B6" s="32" t="s">
        <v>118</v>
      </c>
      <c r="C6" s="148">
        <v>119315.35</v>
      </c>
      <c r="D6" s="197">
        <v>0</v>
      </c>
      <c r="E6" s="200">
        <v>0</v>
      </c>
      <c r="F6" s="197">
        <v>10250</v>
      </c>
      <c r="G6" s="197">
        <v>213.82</v>
      </c>
      <c r="H6" s="197">
        <v>0</v>
      </c>
      <c r="I6" s="197">
        <v>7046.61</v>
      </c>
      <c r="J6" s="200">
        <v>0</v>
      </c>
      <c r="K6" s="198">
        <v>0</v>
      </c>
      <c r="L6" s="33">
        <f t="shared" si="0"/>
        <v>136825.78</v>
      </c>
      <c r="M6" s="56"/>
    </row>
    <row r="7" spans="1:14" ht="18.75" customHeight="1" thickBot="1" x14ac:dyDescent="0.3">
      <c r="B7" s="32" t="s">
        <v>119</v>
      </c>
      <c r="C7" s="147">
        <v>14342.29</v>
      </c>
      <c r="D7" s="192">
        <v>0</v>
      </c>
      <c r="E7" s="193">
        <v>0</v>
      </c>
      <c r="F7" s="192">
        <v>0</v>
      </c>
      <c r="G7" s="192">
        <v>0</v>
      </c>
      <c r="H7" s="192">
        <v>0</v>
      </c>
      <c r="I7" s="192">
        <v>0</v>
      </c>
      <c r="J7" s="193">
        <v>0</v>
      </c>
      <c r="K7" s="194">
        <v>13122.19</v>
      </c>
      <c r="L7" s="33">
        <f t="shared" si="0"/>
        <v>27464.480000000003</v>
      </c>
    </row>
    <row r="8" spans="1:14" ht="18.75" customHeight="1" thickBot="1" x14ac:dyDescent="0.3">
      <c r="B8" s="32" t="s">
        <v>120</v>
      </c>
      <c r="C8" s="148">
        <v>0</v>
      </c>
      <c r="D8" s="197">
        <v>0</v>
      </c>
      <c r="E8" s="200">
        <v>0</v>
      </c>
      <c r="F8" s="197">
        <v>0</v>
      </c>
      <c r="G8" s="197">
        <v>0</v>
      </c>
      <c r="H8" s="197">
        <v>0</v>
      </c>
      <c r="I8" s="197">
        <v>0</v>
      </c>
      <c r="J8" s="200">
        <v>0</v>
      </c>
      <c r="K8" s="198">
        <v>0</v>
      </c>
      <c r="L8" s="33">
        <f t="shared" si="0"/>
        <v>0</v>
      </c>
    </row>
    <row r="9" spans="1:14" ht="18" customHeight="1" thickBot="1" x14ac:dyDescent="0.3">
      <c r="B9" s="32" t="s">
        <v>121</v>
      </c>
      <c r="C9" s="147">
        <v>0</v>
      </c>
      <c r="D9" s="192">
        <v>0</v>
      </c>
      <c r="E9" s="193">
        <v>0</v>
      </c>
      <c r="F9" s="192">
        <v>25112.5</v>
      </c>
      <c r="G9" s="192">
        <v>0</v>
      </c>
      <c r="H9" s="192">
        <v>0</v>
      </c>
      <c r="I9" s="192">
        <v>0</v>
      </c>
      <c r="J9" s="193">
        <v>0</v>
      </c>
      <c r="K9" s="194">
        <v>0</v>
      </c>
      <c r="L9" s="33">
        <f t="shared" si="0"/>
        <v>25112.5</v>
      </c>
    </row>
    <row r="10" spans="1:14" ht="18.75" customHeight="1" thickBot="1" x14ac:dyDescent="0.3">
      <c r="B10" s="32" t="s">
        <v>122</v>
      </c>
      <c r="C10" s="148">
        <v>312957.57</v>
      </c>
      <c r="D10" s="197">
        <v>16545.5</v>
      </c>
      <c r="E10" s="200">
        <v>0</v>
      </c>
      <c r="F10" s="197">
        <v>0</v>
      </c>
      <c r="G10" s="197">
        <v>0</v>
      </c>
      <c r="H10" s="197">
        <v>0</v>
      </c>
      <c r="I10" s="197">
        <v>0</v>
      </c>
      <c r="J10" s="200">
        <v>77639.98</v>
      </c>
      <c r="K10" s="201">
        <v>0</v>
      </c>
      <c r="L10" s="33">
        <f t="shared" si="0"/>
        <v>407143.05</v>
      </c>
    </row>
    <row r="11" spans="1:14" ht="35.25" customHeight="1" thickBot="1" x14ac:dyDescent="0.3">
      <c r="B11" s="34" t="s">
        <v>123</v>
      </c>
      <c r="C11" s="147">
        <v>236656.07</v>
      </c>
      <c r="D11" s="192">
        <v>105253.62</v>
      </c>
      <c r="E11" s="193">
        <v>262391.21000000002</v>
      </c>
      <c r="F11" s="192">
        <v>8157.38</v>
      </c>
      <c r="G11" s="192">
        <v>5629.18</v>
      </c>
      <c r="H11" s="192">
        <v>27258.05</v>
      </c>
      <c r="I11" s="192">
        <v>156907.04999999999</v>
      </c>
      <c r="J11" s="193">
        <v>45835.07</v>
      </c>
      <c r="K11" s="202">
        <v>222989.61</v>
      </c>
      <c r="L11" s="33">
        <f t="shared" si="0"/>
        <v>1071077.24</v>
      </c>
      <c r="N11" s="93"/>
    </row>
    <row r="12" spans="1:14" ht="35.25" customHeight="1" thickBot="1" x14ac:dyDescent="0.3">
      <c r="B12" s="82" t="s">
        <v>211</v>
      </c>
      <c r="C12" s="148">
        <v>0</v>
      </c>
      <c r="D12" s="197">
        <v>2668.8</v>
      </c>
      <c r="E12" s="200">
        <v>0</v>
      </c>
      <c r="F12" s="197">
        <v>36397.72</v>
      </c>
      <c r="G12" s="197">
        <v>0</v>
      </c>
      <c r="H12" s="197">
        <v>6864.11</v>
      </c>
      <c r="I12" s="197">
        <v>2731.37</v>
      </c>
      <c r="J12" s="200">
        <v>0</v>
      </c>
      <c r="K12" s="198">
        <v>0</v>
      </c>
      <c r="L12" s="33">
        <f t="shared" si="0"/>
        <v>48662.000000000007</v>
      </c>
    </row>
    <row r="13" spans="1:14" ht="32.25" thickBot="1" x14ac:dyDescent="0.3">
      <c r="B13" s="34" t="s">
        <v>199</v>
      </c>
      <c r="C13" s="147">
        <v>0</v>
      </c>
      <c r="D13" s="192">
        <v>0</v>
      </c>
      <c r="E13" s="193">
        <v>0</v>
      </c>
      <c r="F13" s="192">
        <v>57</v>
      </c>
      <c r="G13" s="192">
        <v>0</v>
      </c>
      <c r="H13" s="192">
        <v>0</v>
      </c>
      <c r="I13" s="192">
        <v>0</v>
      </c>
      <c r="J13" s="193">
        <v>0</v>
      </c>
      <c r="K13" s="194">
        <v>0</v>
      </c>
      <c r="L13" s="33">
        <f t="shared" si="0"/>
        <v>57</v>
      </c>
    </row>
    <row r="14" spans="1:14" ht="24.75" customHeight="1" thickBot="1" x14ac:dyDescent="0.3">
      <c r="B14" s="53" t="s">
        <v>106</v>
      </c>
      <c r="C14" s="141">
        <f>SUM(C3:C13)</f>
        <v>981747</v>
      </c>
      <c r="D14" s="141">
        <f t="shared" ref="D14:L14" si="1">SUM(D3:D13)</f>
        <v>129750.65999999999</v>
      </c>
      <c r="E14" s="141">
        <f t="shared" si="1"/>
        <v>264226.44</v>
      </c>
      <c r="F14" s="141">
        <f t="shared" si="1"/>
        <v>84139.89</v>
      </c>
      <c r="G14" s="141">
        <f t="shared" si="1"/>
        <v>12125.7</v>
      </c>
      <c r="H14" s="141">
        <f t="shared" si="1"/>
        <v>90145.45</v>
      </c>
      <c r="I14" s="141">
        <f t="shared" si="1"/>
        <v>173811.34999999998</v>
      </c>
      <c r="J14" s="141">
        <f t="shared" si="1"/>
        <v>123475.04999999999</v>
      </c>
      <c r="K14" s="141">
        <f t="shared" si="1"/>
        <v>238627.09</v>
      </c>
      <c r="L14" s="141">
        <f t="shared" si="1"/>
        <v>2098048.63</v>
      </c>
    </row>
    <row r="16" spans="1:14" ht="19.5" thickBot="1" x14ac:dyDescent="0.35">
      <c r="B16" s="83" t="s">
        <v>217</v>
      </c>
      <c r="C16" s="83"/>
    </row>
    <row r="17" spans="4:8" ht="31.5" x14ac:dyDescent="0.25">
      <c r="D17" s="84" t="s">
        <v>97</v>
      </c>
      <c r="E17" s="85" t="s">
        <v>198</v>
      </c>
      <c r="F17" s="86" t="s">
        <v>196</v>
      </c>
      <c r="G17" s="86" t="s">
        <v>197</v>
      </c>
      <c r="H17" s="145"/>
    </row>
    <row r="18" spans="4:8" ht="19.5" customHeight="1" x14ac:dyDescent="0.25">
      <c r="D18" s="235" t="s">
        <v>107</v>
      </c>
      <c r="E18" s="246">
        <v>10</v>
      </c>
      <c r="F18" s="189">
        <v>1437.13</v>
      </c>
      <c r="G18" s="189">
        <v>41850</v>
      </c>
    </row>
    <row r="19" spans="4:8" ht="19.5" customHeight="1" x14ac:dyDescent="0.25">
      <c r="D19" s="236" t="s">
        <v>98</v>
      </c>
      <c r="E19" s="247">
        <v>3</v>
      </c>
      <c r="F19" s="248">
        <v>19140</v>
      </c>
      <c r="G19" s="248">
        <v>13750</v>
      </c>
    </row>
    <row r="20" spans="4:8" ht="18.75" customHeight="1" x14ac:dyDescent="0.25">
      <c r="D20" s="235" t="s">
        <v>108</v>
      </c>
      <c r="E20" s="246">
        <v>2</v>
      </c>
      <c r="F20" s="249">
        <v>8343.7999999999993</v>
      </c>
      <c r="G20" s="249">
        <v>10515</v>
      </c>
    </row>
    <row r="21" spans="4:8" ht="18.75" customHeight="1" x14ac:dyDescent="0.25">
      <c r="D21" s="236" t="s">
        <v>110</v>
      </c>
      <c r="E21" s="247">
        <v>3</v>
      </c>
      <c r="F21" s="248">
        <v>720</v>
      </c>
      <c r="G21" s="248">
        <v>2055</v>
      </c>
    </row>
    <row r="22" spans="4:8" ht="19.5" customHeight="1" x14ac:dyDescent="0.25">
      <c r="D22" s="235" t="s">
        <v>113</v>
      </c>
      <c r="E22" s="246">
        <v>3</v>
      </c>
      <c r="F22" s="189">
        <v>37816</v>
      </c>
      <c r="G22" s="189">
        <v>26865</v>
      </c>
    </row>
    <row r="23" spans="4:8" ht="19.5" customHeight="1" x14ac:dyDescent="0.25">
      <c r="D23" s="236" t="s">
        <v>112</v>
      </c>
      <c r="E23" s="247">
        <v>5</v>
      </c>
      <c r="F23" s="190">
        <v>4655.18</v>
      </c>
      <c r="G23" s="190">
        <v>20040</v>
      </c>
    </row>
    <row r="24" spans="4:8" ht="20.25" customHeight="1" x14ac:dyDescent="0.25">
      <c r="D24" s="236" t="s">
        <v>114</v>
      </c>
      <c r="E24" s="247">
        <v>21</v>
      </c>
      <c r="F24" s="190">
        <v>98423</v>
      </c>
      <c r="G24" s="190">
        <v>50150</v>
      </c>
    </row>
    <row r="25" spans="4:8" ht="24.75" customHeight="1" x14ac:dyDescent="0.25">
      <c r="D25" s="96" t="s">
        <v>2</v>
      </c>
      <c r="E25" s="191">
        <f>SUM(E17:E24)</f>
        <v>47</v>
      </c>
      <c r="F25" s="268">
        <f>SUM(F18:F24)</f>
        <v>170535.11</v>
      </c>
      <c r="G25" s="268">
        <f>SUM(G18:G24)</f>
        <v>165225</v>
      </c>
    </row>
    <row r="26" spans="4:8" x14ac:dyDescent="0.25">
      <c r="D26" s="145"/>
      <c r="E26" s="145"/>
      <c r="F26" s="145"/>
      <c r="G26" s="145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7"/>
  <sheetViews>
    <sheetView workbookViewId="0">
      <selection activeCell="J5" sqref="J5:M6"/>
    </sheetView>
  </sheetViews>
  <sheetFormatPr defaultRowHeight="15" x14ac:dyDescent="0.25"/>
  <cols>
    <col min="1" max="1" width="11.5703125" customWidth="1"/>
    <col min="3" max="3" width="16.28515625" customWidth="1"/>
    <col min="4" max="4" width="16.85546875" customWidth="1"/>
    <col min="5" max="5" width="4.28515625" customWidth="1"/>
    <col min="6" max="6" width="12" customWidth="1"/>
    <col min="7" max="7" width="16" customWidth="1"/>
    <col min="8" max="8" width="16.28515625" customWidth="1"/>
    <col min="9" max="9" width="5.42578125" customWidth="1"/>
    <col min="10" max="10" width="12" customWidth="1"/>
    <col min="11" max="11" width="9.28515625" bestFit="1" customWidth="1"/>
    <col min="12" max="12" width="15.140625" customWidth="1"/>
    <col min="13" max="13" width="15.7109375" customWidth="1"/>
  </cols>
  <sheetData>
    <row r="1" spans="1:13" ht="15.75" x14ac:dyDescent="0.25">
      <c r="A1" s="321" t="s">
        <v>124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3" ht="15" customHeight="1" x14ac:dyDescent="0.25">
      <c r="A2" s="322" t="s">
        <v>125</v>
      </c>
      <c r="B2" s="323"/>
      <c r="C2" s="323"/>
      <c r="D2" s="324"/>
      <c r="F2" s="328" t="s">
        <v>130</v>
      </c>
      <c r="G2" s="328"/>
      <c r="H2" s="328"/>
      <c r="J2" s="322" t="s">
        <v>131</v>
      </c>
      <c r="K2" s="323"/>
      <c r="L2" s="323"/>
      <c r="M2" s="324"/>
    </row>
    <row r="3" spans="1:13" ht="15" customHeight="1" x14ac:dyDescent="0.25">
      <c r="A3" s="325"/>
      <c r="B3" s="326"/>
      <c r="C3" s="326"/>
      <c r="D3" s="327"/>
      <c r="F3" s="328"/>
      <c r="G3" s="328"/>
      <c r="H3" s="328"/>
      <c r="J3" s="325"/>
      <c r="K3" s="326"/>
      <c r="L3" s="326"/>
      <c r="M3" s="327"/>
    </row>
    <row r="4" spans="1:13" ht="15.75" x14ac:dyDescent="0.25">
      <c r="A4" s="146" t="s">
        <v>126</v>
      </c>
      <c r="B4" s="146" t="s">
        <v>127</v>
      </c>
      <c r="C4" s="146" t="s">
        <v>128</v>
      </c>
      <c r="D4" s="146" t="s">
        <v>129</v>
      </c>
      <c r="F4" s="144" t="s">
        <v>126</v>
      </c>
      <c r="G4" s="144" t="s">
        <v>127</v>
      </c>
      <c r="H4" s="144" t="s">
        <v>129</v>
      </c>
      <c r="I4" s="145"/>
      <c r="J4" s="144" t="s">
        <v>126</v>
      </c>
      <c r="K4" s="144" t="s">
        <v>127</v>
      </c>
      <c r="L4" s="144" t="s">
        <v>128</v>
      </c>
      <c r="M4" s="144" t="s">
        <v>132</v>
      </c>
    </row>
    <row r="5" spans="1:13" ht="30" x14ac:dyDescent="0.25">
      <c r="A5" s="203" t="s">
        <v>228</v>
      </c>
      <c r="B5" s="204">
        <v>1</v>
      </c>
      <c r="C5" s="143">
        <v>415.83</v>
      </c>
      <c r="D5" s="143">
        <v>290257.46999999997</v>
      </c>
      <c r="E5" s="95"/>
      <c r="F5" s="204" t="s">
        <v>99</v>
      </c>
      <c r="G5" s="109">
        <v>1</v>
      </c>
      <c r="H5" s="143">
        <v>80</v>
      </c>
      <c r="I5" s="95"/>
      <c r="J5" s="204" t="s">
        <v>101</v>
      </c>
      <c r="K5" s="110">
        <v>1</v>
      </c>
      <c r="L5" s="98">
        <v>14042.94</v>
      </c>
      <c r="M5" s="98">
        <v>391020</v>
      </c>
    </row>
    <row r="6" spans="1:13" ht="31.5" customHeight="1" x14ac:dyDescent="0.25">
      <c r="A6" s="203" t="s">
        <v>229</v>
      </c>
      <c r="B6" s="204">
        <v>7</v>
      </c>
      <c r="C6" s="143">
        <v>1774.38</v>
      </c>
      <c r="D6" s="143">
        <v>733375</v>
      </c>
      <c r="E6" s="95"/>
      <c r="F6" s="204"/>
      <c r="G6" s="109"/>
      <c r="H6" s="143"/>
      <c r="I6" s="95"/>
      <c r="J6" s="97" t="s">
        <v>107</v>
      </c>
      <c r="K6" s="150">
        <v>3</v>
      </c>
      <c r="L6" s="143">
        <v>1737.9</v>
      </c>
      <c r="M6" s="143">
        <v>92060</v>
      </c>
    </row>
    <row r="7" spans="1:13" ht="30" x14ac:dyDescent="0.25">
      <c r="A7" s="203" t="s">
        <v>230</v>
      </c>
      <c r="B7" s="204">
        <v>2</v>
      </c>
      <c r="C7" s="143">
        <v>24.81</v>
      </c>
      <c r="D7" s="143">
        <v>14024</v>
      </c>
      <c r="F7" s="7"/>
      <c r="G7" s="9"/>
      <c r="H7" s="8"/>
      <c r="J7" s="108"/>
      <c r="K7" s="110"/>
      <c r="L7" s="98"/>
      <c r="M7" s="98"/>
    </row>
    <row r="8" spans="1:13" ht="30" x14ac:dyDescent="0.25">
      <c r="A8" s="203" t="s">
        <v>231</v>
      </c>
      <c r="B8" s="204">
        <v>1</v>
      </c>
      <c r="C8" s="143">
        <v>2286.2600000000002</v>
      </c>
      <c r="D8" s="143">
        <v>100450</v>
      </c>
      <c r="F8" s="7"/>
      <c r="G8" s="9"/>
      <c r="H8" s="8"/>
      <c r="J8" s="7"/>
      <c r="K8" s="10"/>
      <c r="L8" s="8"/>
      <c r="M8" s="8"/>
    </row>
    <row r="9" spans="1:13" ht="30" x14ac:dyDescent="0.25">
      <c r="A9" s="203" t="s">
        <v>232</v>
      </c>
      <c r="B9" s="204">
        <v>2</v>
      </c>
      <c r="C9" s="143">
        <v>126.1</v>
      </c>
      <c r="D9" s="143">
        <v>54223</v>
      </c>
      <c r="F9" s="7"/>
      <c r="G9" s="9"/>
      <c r="H9" s="8"/>
      <c r="J9" s="7"/>
      <c r="K9" s="10"/>
      <c r="L9" s="8"/>
      <c r="M9" s="8"/>
    </row>
    <row r="10" spans="1:13" ht="15.75" x14ac:dyDescent="0.25">
      <c r="A10" s="7"/>
      <c r="B10" s="68"/>
      <c r="C10" s="69"/>
      <c r="D10" s="69"/>
      <c r="F10" s="7"/>
      <c r="G10" s="9"/>
      <c r="H10" s="8"/>
      <c r="J10" s="7"/>
      <c r="K10" s="10"/>
      <c r="L10" s="8"/>
      <c r="M10" s="8"/>
    </row>
    <row r="11" spans="1:13" ht="15.75" x14ac:dyDescent="0.25">
      <c r="A11" s="7"/>
      <c r="B11" s="68"/>
      <c r="C11" s="69"/>
      <c r="D11" s="69"/>
      <c r="F11" s="7"/>
      <c r="G11" s="9"/>
      <c r="H11" s="8"/>
      <c r="J11" s="7"/>
      <c r="K11" s="10"/>
      <c r="L11" s="8"/>
      <c r="M11" s="8"/>
    </row>
    <row r="12" spans="1:13" ht="15.75" x14ac:dyDescent="0.25">
      <c r="A12" s="7"/>
      <c r="B12" s="68"/>
      <c r="C12" s="69"/>
      <c r="D12" s="69"/>
      <c r="F12" s="7"/>
      <c r="G12" s="9"/>
      <c r="H12" s="8"/>
      <c r="J12" s="7"/>
      <c r="K12" s="10"/>
      <c r="L12" s="8"/>
      <c r="M12" s="8"/>
    </row>
    <row r="13" spans="1:13" ht="15.75" x14ac:dyDescent="0.25">
      <c r="A13" s="7"/>
      <c r="B13" s="68"/>
      <c r="C13" s="69"/>
      <c r="D13" s="69"/>
      <c r="F13" s="7"/>
      <c r="G13" s="9"/>
      <c r="H13" s="8"/>
      <c r="J13" s="7"/>
      <c r="K13" s="10"/>
      <c r="L13" s="8"/>
      <c r="M13" s="8"/>
    </row>
    <row r="14" spans="1:13" ht="15.75" x14ac:dyDescent="0.25">
      <c r="F14" s="7"/>
      <c r="G14" s="9"/>
      <c r="H14" s="8"/>
    </row>
    <row r="16" spans="1:13" x14ac:dyDescent="0.25">
      <c r="A16" s="322" t="s">
        <v>133</v>
      </c>
      <c r="B16" s="323"/>
      <c r="C16" s="323"/>
      <c r="D16" s="324"/>
      <c r="E16" s="46"/>
      <c r="F16" s="46"/>
      <c r="G16" s="46"/>
      <c r="H16" s="46"/>
    </row>
    <row r="17" spans="1:4" ht="15" customHeight="1" x14ac:dyDescent="0.25">
      <c r="A17" s="325"/>
      <c r="B17" s="326"/>
      <c r="C17" s="326"/>
      <c r="D17" s="327"/>
    </row>
    <row r="18" spans="1:4" ht="15" customHeight="1" x14ac:dyDescent="0.25">
      <c r="A18" s="144" t="s">
        <v>126</v>
      </c>
      <c r="B18" s="144" t="s">
        <v>127</v>
      </c>
      <c r="C18" s="144" t="s">
        <v>128</v>
      </c>
      <c r="D18" s="144" t="s">
        <v>134</v>
      </c>
    </row>
    <row r="19" spans="1:4" x14ac:dyDescent="0.25">
      <c r="A19" s="108"/>
      <c r="B19" s="151"/>
      <c r="C19" s="149"/>
      <c r="D19" s="149"/>
    </row>
    <row r="20" spans="1:4" ht="15.75" x14ac:dyDescent="0.25">
      <c r="A20" s="7"/>
      <c r="B20" s="11"/>
      <c r="C20" s="8"/>
      <c r="D20" s="8"/>
    </row>
    <row r="21" spans="1:4" ht="15.75" x14ac:dyDescent="0.25">
      <c r="A21" s="7"/>
      <c r="B21" s="11"/>
      <c r="C21" s="8"/>
      <c r="D21" s="8"/>
    </row>
    <row r="22" spans="1:4" ht="15.75" x14ac:dyDescent="0.25">
      <c r="A22" s="7"/>
      <c r="B22" s="11"/>
      <c r="C22" s="8"/>
      <c r="D22" s="8"/>
    </row>
    <row r="23" spans="1:4" ht="15.75" x14ac:dyDescent="0.25">
      <c r="A23" s="7"/>
      <c r="B23" s="11"/>
      <c r="C23" s="8"/>
      <c r="D23" s="8"/>
    </row>
    <row r="24" spans="1:4" ht="15.75" x14ac:dyDescent="0.25">
      <c r="A24" s="7"/>
      <c r="B24" s="11"/>
      <c r="C24" s="8"/>
      <c r="D24" s="8"/>
    </row>
    <row r="25" spans="1:4" ht="15.75" x14ac:dyDescent="0.25">
      <c r="A25" s="7"/>
      <c r="B25" s="11"/>
      <c r="C25" s="8"/>
      <c r="D25" s="8"/>
    </row>
    <row r="26" spans="1:4" ht="15.75" x14ac:dyDescent="0.25">
      <c r="A26" s="7"/>
      <c r="B26" s="11"/>
      <c r="C26" s="8"/>
      <c r="D26" s="8"/>
    </row>
    <row r="27" spans="1:4" ht="15.75" x14ac:dyDescent="0.25">
      <c r="A27" s="7"/>
      <c r="B27" s="11"/>
      <c r="C27" s="8"/>
      <c r="D27" s="8"/>
    </row>
  </sheetData>
  <mergeCells count="5">
    <mergeCell ref="A16:D17"/>
    <mergeCell ref="A1:J1"/>
    <mergeCell ref="A2:D3"/>
    <mergeCell ref="F2:H3"/>
    <mergeCell ref="J2:M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MUHAKEMAT</vt:lpstr>
      <vt:lpstr>MUHASEBE 1</vt:lpstr>
      <vt:lpstr>MUHASEBE 2</vt:lpstr>
      <vt:lpstr>MUHASEBE 3</vt:lpstr>
      <vt:lpstr>MUHASEBE 4</vt:lpstr>
      <vt:lpstr>MUHASEBE 5</vt:lpstr>
      <vt:lpstr>MİLLİ EMLAK 1</vt:lpstr>
      <vt:lpstr>MİLLİ EMLAK 2</vt:lpstr>
      <vt:lpstr>MİLLİ EMLAK 3</vt:lpstr>
      <vt:lpstr>PERSONEL 2</vt:lpstr>
      <vt:lpstr>PERSONEL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Yıldız YÜKSEL SOYKAN</dc:creator>
  <cp:lastModifiedBy>Yıldız YÜKSEL SOYKAN</cp:lastModifiedBy>
  <cp:lastPrinted>2018-02-20T13:36:25Z</cp:lastPrinted>
  <dcterms:created xsi:type="dcterms:W3CDTF">2015-02-24T08:27:46Z</dcterms:created>
  <dcterms:modified xsi:type="dcterms:W3CDTF">2018-02-22T07:33:43Z</dcterms:modified>
</cp:coreProperties>
</file>