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9600" windowHeight="4065" tabRatio="822"/>
  </bookViews>
  <sheets>
    <sheet name="MUHAKEMAT" sheetId="1" r:id="rId1"/>
    <sheet name="MUHASEBE 1" sheetId="2" r:id="rId2"/>
    <sheet name="MUHASEBE 2" sheetId="3" r:id="rId3"/>
    <sheet name="MUHASEBE 3" sheetId="4" r:id="rId4"/>
    <sheet name="MUHASEBE 4" sheetId="5" r:id="rId5"/>
    <sheet name="MUHASEBE 5" sheetId="6" r:id="rId6"/>
    <sheet name="MİLLİ EMLAK 1" sheetId="7" r:id="rId7"/>
    <sheet name="MİLLİ EMLAK 2" sheetId="8" r:id="rId8"/>
    <sheet name="MİLLİ EMLAK 3" sheetId="9" r:id="rId9"/>
    <sheet name="PERSONEL 2" sheetId="11" state="hidden" r:id="rId10"/>
    <sheet name="PERSONEL" sheetId="13" r:id="rId11"/>
    <sheet name="Sayfa1" sheetId="14" r:id="rId12"/>
  </sheets>
  <calcPr calcId="145621"/>
</workbook>
</file>

<file path=xl/calcChain.xml><?xml version="1.0" encoding="utf-8"?>
<calcChain xmlns="http://schemas.openxmlformats.org/spreadsheetml/2006/main">
  <c r="D19" i="8" l="1"/>
  <c r="L9" i="8"/>
  <c r="L8" i="8"/>
  <c r="L6" i="8"/>
  <c r="L7" i="8"/>
  <c r="L10" i="8"/>
  <c r="L11" i="8"/>
  <c r="L12" i="8"/>
  <c r="L13" i="8"/>
  <c r="L14" i="8"/>
  <c r="L15" i="8"/>
  <c r="L16" i="8"/>
  <c r="L17" i="8"/>
  <c r="L18" i="8"/>
  <c r="K4" i="1" l="1"/>
  <c r="G37" i="8"/>
  <c r="H37" i="8"/>
  <c r="F37" i="8"/>
  <c r="L4" i="8"/>
  <c r="L5" i="8"/>
  <c r="L3" i="8"/>
  <c r="D25" i="8"/>
  <c r="E25" i="8"/>
  <c r="F25" i="8"/>
  <c r="G25" i="8"/>
  <c r="H25" i="8"/>
  <c r="I25" i="8"/>
  <c r="J25" i="8"/>
  <c r="K25" i="8"/>
  <c r="C25" i="8"/>
  <c r="L25" i="8" l="1"/>
  <c r="C30" i="7"/>
  <c r="B30" i="7"/>
  <c r="D20" i="7"/>
  <c r="L4" i="7"/>
  <c r="M4" i="7"/>
  <c r="L5" i="7"/>
  <c r="M5" i="7"/>
  <c r="L6" i="7"/>
  <c r="M6" i="7"/>
  <c r="L7" i="7"/>
  <c r="M7" i="7"/>
  <c r="L8" i="7"/>
  <c r="M8" i="7"/>
  <c r="L9" i="7"/>
  <c r="M9" i="7"/>
  <c r="L10" i="7"/>
  <c r="M10" i="7"/>
  <c r="L11" i="7"/>
  <c r="M11" i="7"/>
  <c r="L12" i="7"/>
  <c r="M12" i="7"/>
  <c r="L13" i="7"/>
  <c r="M13" i="7"/>
  <c r="L14" i="7"/>
  <c r="M14" i="7"/>
  <c r="L15" i="7"/>
  <c r="M15" i="7"/>
  <c r="L16" i="7"/>
  <c r="M16" i="7"/>
  <c r="L17" i="7"/>
  <c r="M17" i="7"/>
  <c r="L18" i="7"/>
  <c r="M18" i="7"/>
  <c r="L19" i="7"/>
  <c r="M19" i="7"/>
  <c r="K13" i="6" l="1"/>
  <c r="J13" i="6"/>
  <c r="I13" i="6"/>
  <c r="H13" i="6"/>
  <c r="G13" i="6"/>
  <c r="K12" i="6"/>
  <c r="J12" i="6"/>
  <c r="I12" i="6"/>
  <c r="H12" i="6"/>
  <c r="G12" i="6"/>
  <c r="D13" i="6"/>
  <c r="C13" i="6"/>
  <c r="D12" i="6"/>
  <c r="C12" i="6"/>
  <c r="I8" i="2"/>
  <c r="I9" i="2"/>
  <c r="I7" i="2"/>
  <c r="C9" i="2"/>
  <c r="B9" i="2"/>
  <c r="D8" i="2"/>
  <c r="D7" i="2"/>
  <c r="D6" i="2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O18" i="1"/>
  <c r="O17" i="1"/>
  <c r="O16" i="1"/>
  <c r="O15" i="1"/>
  <c r="O14" i="1"/>
  <c r="O13" i="1"/>
  <c r="O12" i="1"/>
  <c r="O11" i="1"/>
  <c r="O10" i="1"/>
  <c r="O9" i="1"/>
  <c r="E6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5" i="4"/>
  <c r="E4" i="4"/>
  <c r="D9" i="2" l="1"/>
  <c r="O19" i="1"/>
  <c r="K11" i="6"/>
  <c r="J11" i="6"/>
  <c r="I11" i="6"/>
  <c r="H11" i="6"/>
  <c r="G11" i="6"/>
  <c r="L10" i="6"/>
  <c r="L9" i="6"/>
  <c r="K8" i="6"/>
  <c r="J8" i="6"/>
  <c r="I8" i="6"/>
  <c r="H8" i="6"/>
  <c r="G8" i="6"/>
  <c r="L7" i="6"/>
  <c r="L6" i="6"/>
  <c r="D11" i="6"/>
  <c r="C11" i="6"/>
  <c r="E10" i="6"/>
  <c r="E9" i="6"/>
  <c r="D8" i="6"/>
  <c r="C8" i="6"/>
  <c r="E7" i="6"/>
  <c r="E6" i="6"/>
  <c r="F22" i="5"/>
  <c r="E22" i="5"/>
  <c r="C22" i="5"/>
  <c r="B22" i="5"/>
  <c r="G21" i="5"/>
  <c r="D21" i="5"/>
  <c r="G20" i="5"/>
  <c r="D20" i="5"/>
  <c r="G19" i="5"/>
  <c r="D19" i="5"/>
  <c r="G18" i="5"/>
  <c r="D18" i="5"/>
  <c r="G17" i="5"/>
  <c r="D17" i="5"/>
  <c r="G16" i="5"/>
  <c r="D16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G8" i="5"/>
  <c r="D8" i="5"/>
  <c r="G7" i="5"/>
  <c r="D7" i="5"/>
  <c r="G6" i="5"/>
  <c r="D6" i="5"/>
  <c r="G5" i="5"/>
  <c r="D5" i="5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G21" i="4"/>
  <c r="F21" i="4"/>
  <c r="C21" i="4"/>
  <c r="B21" i="4"/>
  <c r="E21" i="4" s="1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H5" i="4"/>
  <c r="D5" i="4"/>
  <c r="H4" i="4"/>
  <c r="D4" i="4"/>
  <c r="C23" i="3"/>
  <c r="B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L13" i="6" l="1"/>
  <c r="I14" i="6"/>
  <c r="E12" i="6"/>
  <c r="J14" i="6"/>
  <c r="D21" i="4"/>
  <c r="L12" i="6"/>
  <c r="L11" i="6"/>
  <c r="H14" i="6"/>
  <c r="G14" i="6"/>
  <c r="K14" i="6"/>
  <c r="C14" i="6"/>
  <c r="E13" i="6"/>
  <c r="G22" i="5"/>
  <c r="D22" i="5"/>
  <c r="H21" i="4"/>
  <c r="I21" i="4"/>
  <c r="D23" i="3"/>
  <c r="L8" i="6"/>
  <c r="D14" i="6"/>
  <c r="H20" i="7"/>
  <c r="I20" i="7"/>
  <c r="G20" i="7"/>
  <c r="C20" i="7"/>
  <c r="B20" i="7"/>
  <c r="L14" i="6" l="1"/>
  <c r="N20" i="7"/>
  <c r="L20" i="7"/>
  <c r="M20" i="7"/>
  <c r="E31" i="13" l="1"/>
  <c r="E29" i="13"/>
  <c r="E28" i="13"/>
  <c r="E30" i="13" l="1"/>
  <c r="E32" i="13" s="1"/>
</calcChain>
</file>

<file path=xl/sharedStrings.xml><?xml version="1.0" encoding="utf-8"?>
<sst xmlns="http://schemas.openxmlformats.org/spreadsheetml/2006/main" count="436" uniqueCount="266">
  <si>
    <t>DAVACI</t>
  </si>
  <si>
    <t>DAVALI</t>
  </si>
  <si>
    <t>TOPLAM</t>
  </si>
  <si>
    <t>HAZİNE LEHİNE</t>
  </si>
  <si>
    <t>HAZİNE ALEYHİNE</t>
  </si>
  <si>
    <t>Merkez ve İlçe Birimleri</t>
  </si>
  <si>
    <t>İLÇELER</t>
  </si>
  <si>
    <t>ASLİYE HUKUK</t>
  </si>
  <si>
    <t>SULH HUKUK</t>
  </si>
  <si>
    <t>KADASTRO</t>
  </si>
  <si>
    <t>AĞIR CEZA</t>
  </si>
  <si>
    <t>ASLİYE CEZA</t>
  </si>
  <si>
    <t>SULH CEZA</t>
  </si>
  <si>
    <t>VERGİ</t>
  </si>
  <si>
    <t>İDARE</t>
  </si>
  <si>
    <t>İCRA MÜD.</t>
  </si>
  <si>
    <t>MERKEZ</t>
  </si>
  <si>
    <t>AKYAZI</t>
  </si>
  <si>
    <t>FERİZLİ</t>
  </si>
  <si>
    <t>GEYVE</t>
  </si>
  <si>
    <t>HENDEK</t>
  </si>
  <si>
    <t>KARASU</t>
  </si>
  <si>
    <t>KAYNARCA</t>
  </si>
  <si>
    <t>KOCAALİ</t>
  </si>
  <si>
    <t>PAMUKOVA</t>
  </si>
  <si>
    <t>SAPANCA</t>
  </si>
  <si>
    <t xml:space="preserve"> </t>
  </si>
  <si>
    <t>BÜTÇE GİDERLERİNİN TÜRLERİNE GÖRE DAĞILIMI</t>
  </si>
  <si>
    <t>BÜTÇE GİDERLERİ</t>
  </si>
  <si>
    <t>HARCAMA TÜRÜ</t>
  </si>
  <si>
    <t>ORAN (%)</t>
  </si>
  <si>
    <t>CARİ HARCAMALAR</t>
  </si>
  <si>
    <t>YATIRIM HARCAMALARI</t>
  </si>
  <si>
    <t xml:space="preserve">TRANSFER HARCAMALARI </t>
  </si>
  <si>
    <t>TOPLAM HARCAMALAR</t>
  </si>
  <si>
    <t>Elektrik Giderleri</t>
  </si>
  <si>
    <t>Yakacak Giderleri</t>
  </si>
  <si>
    <t xml:space="preserve">Ulaştırma Giderleri </t>
  </si>
  <si>
    <t>MUHASEBE BİRİMİ ADI</t>
  </si>
  <si>
    <t>Akyazı Malmüdürlüğü</t>
  </si>
  <si>
    <t>Karapürçek Malmüdürlüğü</t>
  </si>
  <si>
    <t>Hendek Malmüdürlüğü</t>
  </si>
  <si>
    <t>Sapanca Malmüdürlüğü</t>
  </si>
  <si>
    <t>Pamukova Malmüdürlüğü</t>
  </si>
  <si>
    <t>Geyve Malmüdürlüğü</t>
  </si>
  <si>
    <t>Taraklı Malmüdürlüğü</t>
  </si>
  <si>
    <t>Kocaali Malmüdürlüğü</t>
  </si>
  <si>
    <t>Karasu Malmüdürlüğü</t>
  </si>
  <si>
    <t>Kaynarca Malmüdürlüğü</t>
  </si>
  <si>
    <t xml:space="preserve">Ferizli Malmüdürlüğü </t>
  </si>
  <si>
    <t>Söğütlü Malmüdürlüğü</t>
  </si>
  <si>
    <t>Adapazarı Malmüdürlüğü</t>
  </si>
  <si>
    <t>Erenler Malmüdürlüğü</t>
  </si>
  <si>
    <t>Serdivan Malmüdürlüğü</t>
  </si>
  <si>
    <t>Arifiye Malmüdürlüğü</t>
  </si>
  <si>
    <t>Muhasebe Müdürlüğü</t>
  </si>
  <si>
    <t>MUHASEBE BİRİMİ  ADI</t>
  </si>
  <si>
    <t>BÜTÇE GELİRLERİ</t>
  </si>
  <si>
    <t>GELİRLERİN GİDERLERİ KARŞILAMA ORANI (%)</t>
  </si>
  <si>
    <t>Deft.Muhasebe Müd.</t>
  </si>
  <si>
    <t>Karapürçek Malmüd.</t>
  </si>
  <si>
    <t>MAAŞ ÖDENEN PERSONEL VE YEVMİYE SAYILARI</t>
  </si>
  <si>
    <t>MUHASEBE BİRİMİNİN ADI</t>
  </si>
  <si>
    <t>MAAŞ ÖDENEN PERSONEL SAYISI</t>
  </si>
  <si>
    <t>YEVMİYE SAYISI</t>
  </si>
  <si>
    <t>ORAN</t>
  </si>
  <si>
    <t>(%)</t>
  </si>
  <si>
    <t>Deft. Muhasebe Müdürlüğü</t>
  </si>
  <si>
    <t>Saymanlık</t>
  </si>
  <si>
    <t>GELİR</t>
  </si>
  <si>
    <t>GİDER</t>
  </si>
  <si>
    <t>Tahakkuk</t>
  </si>
  <si>
    <t>Tahsilat</t>
  </si>
  <si>
    <t>Tah./Tahs.</t>
  </si>
  <si>
    <t xml:space="preserve">Mal ve </t>
  </si>
  <si>
    <t>Ödenen</t>
  </si>
  <si>
    <t>Personele</t>
  </si>
  <si>
    <t>Hazineye</t>
  </si>
  <si>
    <t>Sermayeye</t>
  </si>
  <si>
    <t>Adı</t>
  </si>
  <si>
    <t>Dönem</t>
  </si>
  <si>
    <t xml:space="preserve">Oranı   </t>
  </si>
  <si>
    <t>Hizmet</t>
  </si>
  <si>
    <t>Vergi ve Fon</t>
  </si>
  <si>
    <t>Ödenen Döner</t>
  </si>
  <si>
    <t>Aktarılan</t>
  </si>
  <si>
    <t>Alımları</t>
  </si>
  <si>
    <t>Payları</t>
  </si>
  <si>
    <t>Serm.Payları</t>
  </si>
  <si>
    <t>Miktar</t>
  </si>
  <si>
    <t>Tutar</t>
  </si>
  <si>
    <t>Kurumlar</t>
  </si>
  <si>
    <t>Döner</t>
  </si>
  <si>
    <t>Serm.Saym.</t>
  </si>
  <si>
    <t>Artış Or.</t>
  </si>
  <si>
    <t>Sakarya</t>
  </si>
  <si>
    <t>Üniv. Dön.</t>
  </si>
  <si>
    <t>YER</t>
  </si>
  <si>
    <t>Akyazı</t>
  </si>
  <si>
    <t>Geyve</t>
  </si>
  <si>
    <t>Hendek</t>
  </si>
  <si>
    <t>Karasu</t>
  </si>
  <si>
    <t>Kaynarca</t>
  </si>
  <si>
    <t>Kocaali</t>
  </si>
  <si>
    <t>Pamukova</t>
  </si>
  <si>
    <t>Taraklı</t>
  </si>
  <si>
    <t>Adapazarı</t>
  </si>
  <si>
    <t>Arifiye</t>
  </si>
  <si>
    <t>Sapanca</t>
  </si>
  <si>
    <t>Erenler</t>
  </si>
  <si>
    <t>Karapürçek</t>
  </si>
  <si>
    <t>Serdivan</t>
  </si>
  <si>
    <t>Ferizli</t>
  </si>
  <si>
    <t>Söğütlü</t>
  </si>
  <si>
    <t>Arsa satışı</t>
  </si>
  <si>
    <t>MİLLİ EMLAK GELİRLERİ</t>
  </si>
  <si>
    <t>TAŞINMAZ SATIŞ BİLGİLERİ (2/B HARİÇ)</t>
  </si>
  <si>
    <t>İLÇE ADI</t>
  </si>
  <si>
    <t>ADEDİ</t>
  </si>
  <si>
    <t>YÜZÖLÇÜMÜ</t>
  </si>
  <si>
    <t>SATIŞ BEDELİ</t>
  </si>
  <si>
    <t>TAŞINIR SATIŞ BİLGİLERİ</t>
  </si>
  <si>
    <t>KİRALAMASI YAPILAN TAŞINMAZ BİLGİLERİ</t>
  </si>
  <si>
    <t>KİRA BEDELİ</t>
  </si>
  <si>
    <t>İRTİFAK HAKKI YAPILANLAR</t>
  </si>
  <si>
    <t>BEDELİ</t>
  </si>
  <si>
    <t>BİRİMLER</t>
  </si>
  <si>
    <t>VALİLİK ATAMALI</t>
  </si>
  <si>
    <t>BAKANLIK ATAMALI</t>
  </si>
  <si>
    <t>DOLU</t>
  </si>
  <si>
    <t>BOŞ</t>
  </si>
  <si>
    <t>MUHAKEMAT</t>
  </si>
  <si>
    <t>MUHASEBE</t>
  </si>
  <si>
    <t>MİLLİ EMLAK</t>
  </si>
  <si>
    <t>PERSONEL</t>
  </si>
  <si>
    <t>TARAKLI</t>
  </si>
  <si>
    <t>SÖĞÜTLÜ</t>
  </si>
  <si>
    <t>KARAPÜRÇEK</t>
  </si>
  <si>
    <t>ADAPAZARI</t>
  </si>
  <si>
    <t>ARİFİYE</t>
  </si>
  <si>
    <t>ERENLER</t>
  </si>
  <si>
    <t>SERDİVAN</t>
  </si>
  <si>
    <t>DOLU BAKANLIK ATAMALI</t>
  </si>
  <si>
    <t>TOPLAM DOLU KADRO</t>
  </si>
  <si>
    <t>TOPLAM BOŞ KADRO</t>
  </si>
  <si>
    <t xml:space="preserve">TAHSİSLİ KADRO </t>
  </si>
  <si>
    <t>UNVAN BAZINDA PERSONEL DURUMU</t>
  </si>
  <si>
    <t>UNVANLAR</t>
  </si>
  <si>
    <t xml:space="preserve">PERSONEL </t>
  </si>
  <si>
    <t>DEFTERDAR</t>
  </si>
  <si>
    <t> 1</t>
  </si>
  <si>
    <t>DEFTERDAR YARIMCISI</t>
  </si>
  <si>
    <t>MÜDÜR</t>
  </si>
  <si>
    <t> 13</t>
  </si>
  <si>
    <t>MÜDÜR YARDIMCISI</t>
  </si>
  <si>
    <t> 3</t>
  </si>
  <si>
    <t> 9</t>
  </si>
  <si>
    <t>MÜŞ.HAZİNE AVUKATI</t>
  </si>
  <si>
    <t>HAZİNE AVUKATI</t>
  </si>
  <si>
    <t> 6</t>
  </si>
  <si>
    <t>DEFTERDARLIK UZMANI (DY)</t>
  </si>
  <si>
    <t>DEFTERDARLIK UZMANI</t>
  </si>
  <si>
    <t> 5</t>
  </si>
  <si>
    <t>DEFT.UZMAN YARDIMCISI</t>
  </si>
  <si>
    <t>MÜHENDİS</t>
  </si>
  <si>
    <t>ARAŞTIRMACI</t>
  </si>
  <si>
    <t>ŞEF</t>
  </si>
  <si>
    <t> 4</t>
  </si>
  <si>
    <t> 7</t>
  </si>
  <si>
    <t>V.H.K.İ</t>
  </si>
  <si>
    <t> 65</t>
  </si>
  <si>
    <t>MEMUR</t>
  </si>
  <si>
    <t>PROGRAMCI</t>
  </si>
  <si>
    <t>TEKNİSYEN</t>
  </si>
  <si>
    <t>VEZNEDAR</t>
  </si>
  <si>
    <t>ŞOFÖR</t>
  </si>
  <si>
    <t>HİZMETLİ</t>
  </si>
  <si>
    <t>BEKÇİ</t>
  </si>
  <si>
    <t>KALORİFERCİ</t>
  </si>
  <si>
    <t>SÖZLEŞMELİ PERSONEL</t>
  </si>
  <si>
    <t>GENEL TOPLAM</t>
  </si>
  <si>
    <t>Hazine Bazlı
Yüzölçümü (m²)</t>
  </si>
  <si>
    <t>Yüzölçümü (m²)</t>
  </si>
  <si>
    <t>Taşınmaz Adedi</t>
  </si>
  <si>
    <t>Tespit Adedi</t>
  </si>
  <si>
    <t>Tespit Edilen
Taşınmaz Adedi</t>
  </si>
  <si>
    <t>TAŞINMAZ MALLAR BİLGİ FORMU(2/B HARİÇ)</t>
  </si>
  <si>
    <t>İşgal Edilen
 Alan</t>
  </si>
  <si>
    <t>Ecrimisil Bedeli</t>
  </si>
  <si>
    <t>Ecrimisil
Adet</t>
  </si>
  <si>
    <t>Merkez
İlçeler</t>
  </si>
  <si>
    <t>Ferizli Malmüdürlüğü</t>
  </si>
  <si>
    <t>DOLU VALİLİK ATAMALI</t>
  </si>
  <si>
    <t>KARASU MİLE</t>
  </si>
  <si>
    <t>ÇOCUK MAH.</t>
  </si>
  <si>
    <t>İCRA MAHK.</t>
  </si>
  <si>
    <t>AİLE
 MAHK.</t>
  </si>
  <si>
    <t>İŞ MAHK.</t>
  </si>
  <si>
    <t>GELİRLERİN  İL TOPLAM GELİRİ İÇİNDEKİ PAYI(%)**</t>
  </si>
  <si>
    <t>GELİRLERİN  İL TOPLAM GELİRİ İÇİNDEKİ PAYI(%)*</t>
  </si>
  <si>
    <t xml:space="preserve">                             CARİ HARCAMALAR</t>
  </si>
  <si>
    <t>2/B TAŞINMAZ BİLGİ FORMU</t>
  </si>
  <si>
    <t xml:space="preserve"> TAŞINMAZ MALLAR BİLGİ FORMU (2/B DAHİL)</t>
  </si>
  <si>
    <t xml:space="preserve">                                         DÖNER SERMAYE İŞLEMLERİ</t>
  </si>
  <si>
    <t xml:space="preserve">                                                                HAZİNE DAVALARI  VE SONUÇLANAN DAVA VE İCRA SAYISI</t>
  </si>
  <si>
    <t xml:space="preserve">          BÜTÇE GİDERLERİNİN BİRİMLERE GÖRE DAĞILIMI</t>
  </si>
  <si>
    <t xml:space="preserve">                    DOLU BOŞ KADRO DURUMU</t>
  </si>
  <si>
    <t>_</t>
  </si>
  <si>
    <t xml:space="preserve">                                                           TAŞINMAZ TESPİT İSTATİSTİĞİ</t>
  </si>
  <si>
    <t xml:space="preserve"> AYRINTILI ECRİMİSİL İSTATİSTİĞİ</t>
  </si>
  <si>
    <t>Lojman kira gelirleri</t>
  </si>
  <si>
    <t>Ecrimisil gelirleri</t>
  </si>
  <si>
    <t>Sosyal tesis kira gelirleri</t>
  </si>
  <si>
    <t>Diğer taşınmaz kira gelirleri</t>
  </si>
  <si>
    <t>Ön izin gelirlerleri</t>
  </si>
  <si>
    <t>İrtifak hakkı gelirleri</t>
  </si>
  <si>
    <t>Kullanma izni gelirleri</t>
  </si>
  <si>
    <t>Kiraya verilen Hazineye ait taşınmazlardan elde edilen hasılat ve ticari kar payı gelirleri</t>
  </si>
  <si>
    <t>Lojman satış gelirleri</t>
  </si>
  <si>
    <t>Sosyal tesis satış gelirleri</t>
  </si>
  <si>
    <t>Diğer bina satış gelirleri</t>
  </si>
  <si>
    <t xml:space="preserve">Arazi satışı </t>
  </si>
  <si>
    <t>2/B Taşınmazlarının satış geliri (6292/6 Md.)</t>
  </si>
  <si>
    <t>Hazineye ait tarım arazilerinin satış gelirleri (6292 sayılı kanun 12.md.)</t>
  </si>
  <si>
    <t>Diğer çeşitli taşınmaz satış gelirleri</t>
  </si>
  <si>
    <t>Taşınır satış gelirleri</t>
  </si>
  <si>
    <t>Taşıt Satış gelirleri</t>
  </si>
  <si>
    <t>Stok satış gelirleri</t>
  </si>
  <si>
    <t>Diğer çeşitli taşınır satış gelirleri</t>
  </si>
  <si>
    <t>Muhasebe Kodu</t>
  </si>
  <si>
    <t>800.03.6.1.01</t>
  </si>
  <si>
    <t>800.03.6.1.02</t>
  </si>
  <si>
    <t>800.03.6.1.03</t>
  </si>
  <si>
    <t>800.03.6.1.99</t>
  </si>
  <si>
    <t>800.03.6.3.01</t>
  </si>
  <si>
    <t>800.03.6.3.02</t>
  </si>
  <si>
    <t>800.03.6.3.03</t>
  </si>
  <si>
    <t>800.03.6.3.23</t>
  </si>
  <si>
    <t>800.06.1.1.01</t>
  </si>
  <si>
    <t>800.06.1.2.01</t>
  </si>
  <si>
    <t>800.06.1.3.01</t>
  </si>
  <si>
    <t>800.06.1.4.01</t>
  </si>
  <si>
    <t>800.06.1.5.01</t>
  </si>
  <si>
    <t>800.06.1.9.02</t>
  </si>
  <si>
    <t>800.06.1.9.03</t>
  </si>
  <si>
    <t>800.06.1.9.04</t>
  </si>
  <si>
    <t>800.06.1.9.05</t>
  </si>
  <si>
    <t>800.06.1.9.99</t>
  </si>
  <si>
    <t>800.06.2.1.01</t>
  </si>
  <si>
    <t>800.06.2.2.01</t>
  </si>
  <si>
    <t>800.06.2.3.01</t>
  </si>
  <si>
    <t>800.06.2.9.99</t>
  </si>
  <si>
    <t>Gelir Kalemleri</t>
  </si>
  <si>
    <t>Hazineye ait Tarım Arazileri Stış Gel.(4706 s.kanun 4.md.)</t>
  </si>
  <si>
    <t>Proje alanlarındaki 2/B taşınmazlarının devrinden elde ediln gel.(6292 sa.Kanun8.md.)</t>
  </si>
  <si>
    <t>Adapazarı (4706/4C)</t>
  </si>
  <si>
    <t>MART 2017</t>
  </si>
  <si>
    <t>MART 2018</t>
  </si>
  <si>
    <t xml:space="preserve">MERKEZ VE BAĞLI İLÇELERDE HAZİNE İLE İLGİLİ DAVALARIN MAHKEMELERE GÖRE DAĞILIMI (MART 2018 )
</t>
  </si>
  <si>
    <t xml:space="preserve">                        GELİRLERİN GİDERLERİ KARŞILAMA VE İL TOPLAM GELİRİ İÇİNDEKİ ORANI (MART 2017 - MART 2018)</t>
  </si>
  <si>
    <t>*2017 yılı mart ayı Sakarya ili merkezi yönetim bütçe gelirleri tahsilatı (kümülatif):</t>
  </si>
  <si>
    <t>*2018 yılı mart ayı Sakarya ili merkezi yönetim bütçe gelirleri tahsilatı (kümülatif):</t>
  </si>
  <si>
    <t>MART</t>
  </si>
  <si>
    <t xml:space="preserve">                                                               MİLLİ EMLAK GELİRLERİ TABLOSU (MART 2018)</t>
  </si>
  <si>
    <t>Kaynarca (4706/4C)</t>
  </si>
  <si>
    <t>0,,0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</si>
</sst>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T_L_-;\-* #,##0.00\ _T_L_-;_-* &quot;-&quot;??\ _T_L_-;_-@_-"/>
    <numFmt numFmtId="164" formatCode="_-* #,##0.00\ _₺_-;\-* #,##0.00\ _₺_-;_-* &quot;-&quot;??\ _₺_-;_-@_-"/>
    <numFmt numFmtId="165" formatCode="_-* #,##0\ _T_L_-;\-* #,##0\ _T_L_-;_-* &quot;-&quot;??\ _T_L_-;_-@_-"/>
    <numFmt numFmtId="166" formatCode="#,##0.00;[Red]#,##0.00"/>
  </numFmts>
  <fonts count="57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rgb="FF002060"/>
      <name val="Times New Roman"/>
      <family val="1"/>
      <charset val="162"/>
    </font>
    <font>
      <b/>
      <sz val="12"/>
      <color rgb="FF002060"/>
      <name val="Times New Roman"/>
      <family val="1"/>
      <charset val="162"/>
    </font>
    <font>
      <b/>
      <sz val="11"/>
      <color rgb="FF00206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1"/>
      <color rgb="FF002060"/>
      <name val="Calibri"/>
      <family val="2"/>
      <charset val="162"/>
    </font>
    <font>
      <b/>
      <sz val="11"/>
      <color rgb="FF7030A0"/>
      <name val="Calibri"/>
      <family val="2"/>
      <charset val="162"/>
    </font>
    <font>
      <sz val="11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Calibri"/>
      <family val="2"/>
      <charset val="162"/>
    </font>
    <font>
      <b/>
      <sz val="12"/>
      <color rgb="FF000080"/>
      <name val="Times New Roman"/>
      <family val="1"/>
      <charset val="162"/>
    </font>
    <font>
      <sz val="12"/>
      <color rgb="FF002060"/>
      <name val="Times New Roman"/>
      <family val="1"/>
      <charset val="162"/>
    </font>
    <font>
      <b/>
      <sz val="12"/>
      <color rgb="FF7030A0"/>
      <name val="Times New Roman"/>
      <family val="1"/>
      <charset val="162"/>
    </font>
    <font>
      <sz val="12"/>
      <name val="Times New Roman"/>
      <family val="1"/>
    </font>
    <font>
      <sz val="12"/>
      <color rgb="FF7030A0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2"/>
      <color rgb="FF333333"/>
      <name val="Arial"/>
      <family val="2"/>
      <charset val="162"/>
    </font>
    <font>
      <b/>
      <sz val="12"/>
      <color rgb="FF333333"/>
      <name val="Arial"/>
      <family val="2"/>
      <charset val="162"/>
    </font>
    <font>
      <sz val="11"/>
      <name val="Times New Roman"/>
      <family val="1"/>
    </font>
    <font>
      <sz val="12"/>
      <color rgb="FF292727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2"/>
      <color rgb="FF333333"/>
      <name val="Times New Roman"/>
      <family val="1"/>
      <charset val="162"/>
    </font>
    <font>
      <b/>
      <sz val="12"/>
      <color rgb="FF333333"/>
      <name val="Times New Roman"/>
      <family val="1"/>
      <charset val="162"/>
    </font>
    <font>
      <sz val="12"/>
      <color theme="1"/>
      <name val="Arial"/>
      <family val="2"/>
      <charset val="162"/>
    </font>
    <font>
      <b/>
      <sz val="11"/>
      <name val="Times New Roman"/>
      <family val="1"/>
    </font>
    <font>
      <sz val="12"/>
      <color rgb="FF000080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2"/>
      <color rgb="FF000080"/>
      <name val="Arial"/>
      <family val="2"/>
      <charset val="162"/>
    </font>
    <font>
      <b/>
      <sz val="11"/>
      <color rgb="FF000080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Times New Roman"/>
      <family val="1"/>
    </font>
    <font>
      <sz val="8"/>
      <color theme="1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sz val="11"/>
      <color rgb="FF333333"/>
      <name val="Times New Roman"/>
      <family val="1"/>
      <charset val="162"/>
    </font>
    <font>
      <b/>
      <sz val="11"/>
      <color rgb="FF333333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sz val="12"/>
      <color rgb="FF292727"/>
      <name val="Times New Roman"/>
      <family val="1"/>
      <charset val="162"/>
    </font>
    <font>
      <sz val="9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rgb="FFFFFFFF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80"/>
      </bottom>
      <diagonal/>
    </border>
    <border>
      <left style="medium">
        <color indexed="64"/>
      </left>
      <right style="thin">
        <color indexed="64"/>
      </right>
      <top style="medium">
        <color rgb="FF00008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80"/>
      </left>
      <right/>
      <top/>
      <bottom/>
      <diagonal/>
    </border>
    <border>
      <left style="medium">
        <color rgb="FF000080"/>
      </left>
      <right/>
      <top/>
      <bottom style="medium">
        <color rgb="FF00008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164" fontId="31" fillId="0" borderId="0" applyFont="0" applyFill="0" applyBorder="0" applyAlignment="0" applyProtection="0"/>
  </cellStyleXfs>
  <cellXfs count="345">
    <xf numFmtId="0" fontId="0" fillId="0" borderId="0" xfId="0"/>
    <xf numFmtId="0" fontId="2" fillId="0" borderId="4" xfId="0" applyFont="1" applyBorder="1" applyAlignment="1">
      <alignment vertical="center" wrapText="1"/>
    </xf>
    <xf numFmtId="0" fontId="8" fillId="0" borderId="0" xfId="0" applyFont="1"/>
    <xf numFmtId="0" fontId="10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Alignment="1"/>
    <xf numFmtId="0" fontId="2" fillId="0" borderId="18" xfId="1" applyFont="1" applyBorder="1"/>
    <xf numFmtId="4" fontId="2" fillId="0" borderId="18" xfId="1" applyNumberFormat="1" applyFont="1" applyBorder="1"/>
    <xf numFmtId="0" fontId="2" fillId="0" borderId="18" xfId="1" applyFont="1" applyBorder="1" applyAlignment="1">
      <alignment horizontal="center"/>
    </xf>
    <xf numFmtId="3" fontId="2" fillId="0" borderId="18" xfId="1" applyNumberFormat="1" applyFont="1" applyBorder="1" applyAlignment="1">
      <alignment horizontal="center"/>
    </xf>
    <xf numFmtId="3" fontId="2" fillId="0" borderId="18" xfId="1" applyNumberFormat="1" applyFont="1" applyBorder="1"/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" fillId="2" borderId="0" xfId="0" applyFont="1" applyFill="1"/>
    <xf numFmtId="0" fontId="16" fillId="2" borderId="3" xfId="0" applyFont="1" applyFill="1" applyBorder="1" applyAlignment="1">
      <alignment vertical="center"/>
    </xf>
    <xf numFmtId="0" fontId="18" fillId="2" borderId="4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0" fillId="0" borderId="24" xfId="0" applyBorder="1"/>
    <xf numFmtId="0" fontId="0" fillId="0" borderId="0" xfId="0" applyBorder="1"/>
    <xf numFmtId="0" fontId="17" fillId="0" borderId="1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15" fillId="4" borderId="3" xfId="0" applyFont="1" applyFill="1" applyBorder="1" applyAlignment="1">
      <alignment vertical="center"/>
    </xf>
    <xf numFmtId="0" fontId="15" fillId="4" borderId="4" xfId="0" applyFont="1" applyFill="1" applyBorder="1" applyAlignment="1">
      <alignment vertical="center"/>
    </xf>
    <xf numFmtId="0" fontId="22" fillId="4" borderId="1" xfId="0" applyFont="1" applyFill="1" applyBorder="1" applyAlignment="1">
      <alignment horizontal="center"/>
    </xf>
    <xf numFmtId="49" fontId="23" fillId="4" borderId="2" xfId="0" applyNumberFormat="1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vertical="center"/>
    </xf>
    <xf numFmtId="0" fontId="25" fillId="2" borderId="0" xfId="0" applyFont="1" applyFill="1" applyAlignment="1">
      <alignment vertical="center"/>
    </xf>
    <xf numFmtId="0" fontId="3" fillId="4" borderId="6" xfId="0" applyFont="1" applyFill="1" applyBorder="1" applyAlignment="1">
      <alignment vertical="center"/>
    </xf>
    <xf numFmtId="4" fontId="0" fillId="0" borderId="0" xfId="0" applyNumberFormat="1"/>
    <xf numFmtId="4" fontId="1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4" borderId="14" xfId="0" applyFont="1" applyFill="1" applyBorder="1" applyAlignment="1">
      <alignment vertical="center"/>
    </xf>
    <xf numFmtId="0" fontId="6" fillId="4" borderId="1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vertical="center"/>
    </xf>
    <xf numFmtId="0" fontId="24" fillId="2" borderId="7" xfId="0" applyFont="1" applyFill="1" applyBorder="1" applyAlignment="1">
      <alignment vertical="center"/>
    </xf>
    <xf numFmtId="3" fontId="0" fillId="0" borderId="0" xfId="0" applyNumberFormat="1"/>
    <xf numFmtId="3" fontId="20" fillId="0" borderId="0" xfId="0" applyNumberFormat="1" applyFont="1" applyBorder="1" applyAlignment="1">
      <alignment horizontal="center" vertical="center"/>
    </xf>
    <xf numFmtId="4" fontId="20" fillId="0" borderId="0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18" xfId="0" applyBorder="1"/>
    <xf numFmtId="4" fontId="0" fillId="0" borderId="18" xfId="0" applyNumberFormat="1" applyBorder="1"/>
    <xf numFmtId="0" fontId="4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2" fillId="4" borderId="16" xfId="0" applyFont="1" applyFill="1" applyBorder="1" applyAlignment="1">
      <alignment horizontal="center"/>
    </xf>
    <xf numFmtId="0" fontId="36" fillId="0" borderId="0" xfId="0" applyFont="1"/>
    <xf numFmtId="0" fontId="36" fillId="0" borderId="0" xfId="0" applyFont="1" applyAlignment="1">
      <alignment horizontal="center"/>
    </xf>
    <xf numFmtId="0" fontId="37" fillId="0" borderId="0" xfId="0" applyFont="1"/>
    <xf numFmtId="0" fontId="36" fillId="0" borderId="0" xfId="0" applyFont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49" fontId="33" fillId="8" borderId="18" xfId="0" applyNumberFormat="1" applyFont="1" applyFill="1" applyBorder="1" applyAlignment="1">
      <alignment horizontal="left"/>
    </xf>
    <xf numFmtId="0" fontId="40" fillId="0" borderId="18" xfId="0" applyFont="1" applyBorder="1" applyAlignment="1">
      <alignment horizontal="center"/>
    </xf>
    <xf numFmtId="4" fontId="32" fillId="7" borderId="18" xfId="1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7" fillId="4" borderId="6" xfId="0" applyFont="1" applyFill="1" applyBorder="1" applyAlignment="1">
      <alignment vertical="center"/>
    </xf>
    <xf numFmtId="0" fontId="7" fillId="4" borderId="30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40" fillId="0" borderId="18" xfId="0" applyFont="1" applyBorder="1" applyAlignment="1">
      <alignment vertical="center"/>
    </xf>
    <xf numFmtId="0" fontId="40" fillId="0" borderId="18" xfId="0" applyFont="1" applyBorder="1" applyAlignment="1">
      <alignment horizontal="center" vertical="center" wrapText="1"/>
    </xf>
    <xf numFmtId="165" fontId="32" fillId="7" borderId="18" xfId="2" applyNumberFormat="1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6" fillId="0" borderId="14" xfId="0" applyFont="1" applyBorder="1" applyAlignment="1">
      <alignment horizontal="center" vertical="center"/>
    </xf>
    <xf numFmtId="4" fontId="21" fillId="0" borderId="18" xfId="0" applyNumberFormat="1" applyFont="1" applyFill="1" applyBorder="1" applyAlignment="1">
      <alignment vertical="center"/>
    </xf>
    <xf numFmtId="0" fontId="42" fillId="0" borderId="15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42" fillId="0" borderId="34" xfId="0" applyFont="1" applyBorder="1" applyAlignment="1">
      <alignment horizontal="center" vertical="center"/>
    </xf>
    <xf numFmtId="0" fontId="42" fillId="0" borderId="35" xfId="0" applyFont="1" applyBorder="1" applyAlignment="1">
      <alignment horizontal="center" vertical="center"/>
    </xf>
    <xf numFmtId="0" fontId="42" fillId="0" borderId="37" xfId="0" applyFont="1" applyBorder="1" applyAlignment="1">
      <alignment horizontal="center" vertical="center"/>
    </xf>
    <xf numFmtId="0" fontId="42" fillId="0" borderId="38" xfId="0" applyFont="1" applyBorder="1" applyAlignment="1">
      <alignment horizontal="center" vertical="center"/>
    </xf>
    <xf numFmtId="0" fontId="28" fillId="2" borderId="25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43" fillId="0" borderId="40" xfId="0" applyFont="1" applyBorder="1" applyAlignment="1">
      <alignment horizontal="center" vertical="center"/>
    </xf>
    <xf numFmtId="0" fontId="43" fillId="0" borderId="4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43" fillId="0" borderId="31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42" fillId="0" borderId="45" xfId="0" applyFont="1" applyBorder="1" applyAlignment="1">
      <alignment horizontal="center" vertical="center"/>
    </xf>
    <xf numFmtId="0" fontId="42" fillId="0" borderId="30" xfId="0" applyFont="1" applyBorder="1" applyAlignment="1">
      <alignment horizontal="center" vertical="center"/>
    </xf>
    <xf numFmtId="0" fontId="42" fillId="0" borderId="46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24" fillId="4" borderId="32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2" fillId="4" borderId="48" xfId="0" applyFont="1" applyFill="1" applyBorder="1" applyAlignment="1">
      <alignment horizontal="center" vertical="center" wrapText="1"/>
    </xf>
    <xf numFmtId="4" fontId="40" fillId="0" borderId="18" xfId="0" applyNumberFormat="1" applyFont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4" fontId="40" fillId="0" borderId="18" xfId="0" applyNumberFormat="1" applyFont="1" applyBorder="1" applyAlignment="1">
      <alignment vertical="center"/>
    </xf>
    <xf numFmtId="3" fontId="40" fillId="0" borderId="18" xfId="0" applyNumberFormat="1" applyFont="1" applyBorder="1" applyAlignment="1">
      <alignment horizontal="center"/>
    </xf>
    <xf numFmtId="3" fontId="40" fillId="0" borderId="18" xfId="0" applyNumberFormat="1" applyFont="1" applyBorder="1" applyAlignment="1">
      <alignment vertical="center"/>
    </xf>
    <xf numFmtId="4" fontId="29" fillId="0" borderId="18" xfId="0" applyNumberFormat="1" applyFont="1" applyBorder="1" applyAlignment="1">
      <alignment horizontal="center" vertical="center" wrapText="1"/>
    </xf>
    <xf numFmtId="4" fontId="23" fillId="4" borderId="26" xfId="0" applyNumberFormat="1" applyFont="1" applyFill="1" applyBorder="1" applyAlignment="1">
      <alignment horizontal="center" vertical="center"/>
    </xf>
    <xf numFmtId="4" fontId="23" fillId="4" borderId="27" xfId="0" applyNumberFormat="1" applyFont="1" applyFill="1" applyBorder="1" applyAlignment="1">
      <alignment horizontal="center" vertical="center"/>
    </xf>
    <xf numFmtId="4" fontId="23" fillId="4" borderId="29" xfId="0" applyNumberFormat="1" applyFont="1" applyFill="1" applyBorder="1" applyAlignment="1">
      <alignment horizontal="center" vertical="center"/>
    </xf>
    <xf numFmtId="166" fontId="23" fillId="4" borderId="44" xfId="0" applyNumberFormat="1" applyFont="1" applyFill="1" applyBorder="1" applyAlignment="1">
      <alignment horizontal="center" vertical="center"/>
    </xf>
    <xf numFmtId="4" fontId="41" fillId="4" borderId="44" xfId="0" applyNumberFormat="1" applyFont="1" applyFill="1" applyBorder="1" applyAlignment="1">
      <alignment horizontal="center" vertical="center"/>
    </xf>
    <xf numFmtId="4" fontId="48" fillId="4" borderId="27" xfId="0" applyNumberFormat="1" applyFont="1" applyFill="1" applyBorder="1" applyAlignment="1">
      <alignment horizontal="center" vertical="center"/>
    </xf>
    <xf numFmtId="4" fontId="29" fillId="4" borderId="27" xfId="0" applyNumberFormat="1" applyFont="1" applyFill="1" applyBorder="1" applyAlignment="1">
      <alignment horizontal="center" vertical="center"/>
    </xf>
    <xf numFmtId="4" fontId="48" fillId="4" borderId="18" xfId="0" applyNumberFormat="1" applyFont="1" applyFill="1" applyBorder="1" applyAlignment="1">
      <alignment horizontal="center" vertical="center"/>
    </xf>
    <xf numFmtId="4" fontId="48" fillId="4" borderId="44" xfId="0" applyNumberFormat="1" applyFont="1" applyFill="1" applyBorder="1" applyAlignment="1">
      <alignment horizontal="center" vertical="center"/>
    </xf>
    <xf numFmtId="3" fontId="48" fillId="4" borderId="44" xfId="0" applyNumberFormat="1" applyFont="1" applyFill="1" applyBorder="1" applyAlignment="1">
      <alignment horizontal="center" vertical="center"/>
    </xf>
    <xf numFmtId="3" fontId="48" fillId="4" borderId="47" xfId="0" applyNumberFormat="1" applyFont="1" applyFill="1" applyBorder="1" applyAlignment="1">
      <alignment horizontal="center" vertical="center"/>
    </xf>
    <xf numFmtId="4" fontId="48" fillId="4" borderId="28" xfId="0" applyNumberFormat="1" applyFont="1" applyFill="1" applyBorder="1" applyAlignment="1">
      <alignment horizontal="center" vertical="center"/>
    </xf>
    <xf numFmtId="4" fontId="24" fillId="0" borderId="50" xfId="0" applyNumberFormat="1" applyFont="1" applyFill="1" applyBorder="1" applyAlignment="1">
      <alignment horizontal="center" vertical="center"/>
    </xf>
    <xf numFmtId="4" fontId="21" fillId="0" borderId="44" xfId="0" applyNumberFormat="1" applyFont="1" applyFill="1" applyBorder="1" applyAlignment="1">
      <alignment horizontal="center" vertical="center"/>
    </xf>
    <xf numFmtId="4" fontId="21" fillId="0" borderId="29" xfId="0" applyNumberFormat="1" applyFont="1" applyFill="1" applyBorder="1" applyAlignment="1">
      <alignment horizontal="center" vertical="center"/>
    </xf>
    <xf numFmtId="4" fontId="21" fillId="0" borderId="44" xfId="0" applyNumberFormat="1" applyFont="1" applyBorder="1" applyAlignment="1">
      <alignment horizontal="center" vertical="center"/>
    </xf>
    <xf numFmtId="4" fontId="21" fillId="0" borderId="29" xfId="0" applyNumberFormat="1" applyFont="1" applyBorder="1" applyAlignment="1">
      <alignment horizontal="center" vertical="center"/>
    </xf>
    <xf numFmtId="4" fontId="24" fillId="0" borderId="32" xfId="0" applyNumberFormat="1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/>
    </xf>
    <xf numFmtId="4" fontId="24" fillId="0" borderId="1" xfId="0" applyNumberFormat="1" applyFont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center" vertical="center"/>
    </xf>
    <xf numFmtId="4" fontId="24" fillId="0" borderId="53" xfId="0" applyNumberFormat="1" applyFont="1" applyBorder="1" applyAlignment="1">
      <alignment horizontal="center" vertical="center"/>
    </xf>
    <xf numFmtId="4" fontId="21" fillId="4" borderId="44" xfId="0" applyNumberFormat="1" applyFont="1" applyFill="1" applyBorder="1" applyAlignment="1">
      <alignment horizontal="center" vertical="center"/>
    </xf>
    <xf numFmtId="4" fontId="21" fillId="4" borderId="29" xfId="0" applyNumberFormat="1" applyFont="1" applyFill="1" applyBorder="1" applyAlignment="1">
      <alignment horizontal="center" vertical="center"/>
    </xf>
    <xf numFmtId="4" fontId="24" fillId="4" borderId="3" xfId="0" applyNumberFormat="1" applyFont="1" applyFill="1" applyBorder="1" applyAlignment="1">
      <alignment horizontal="center" vertical="center"/>
    </xf>
    <xf numFmtId="4" fontId="24" fillId="4" borderId="23" xfId="0" applyNumberFormat="1" applyFont="1" applyFill="1" applyBorder="1" applyAlignment="1">
      <alignment horizontal="center" vertical="center" wrapText="1"/>
    </xf>
    <xf numFmtId="4" fontId="24" fillId="4" borderId="18" xfId="0" applyNumberFormat="1" applyFont="1" applyFill="1" applyBorder="1" applyAlignment="1">
      <alignment horizontal="center" vertical="center" wrapText="1"/>
    </xf>
    <xf numFmtId="0" fontId="46" fillId="0" borderId="18" xfId="0" applyFont="1" applyBorder="1" applyAlignment="1">
      <alignment horizontal="center"/>
    </xf>
    <xf numFmtId="0" fontId="46" fillId="0" borderId="26" xfId="0" applyFont="1" applyBorder="1" applyAlignment="1">
      <alignment horizontal="center"/>
    </xf>
    <xf numFmtId="1" fontId="46" fillId="0" borderId="18" xfId="0" applyNumberFormat="1" applyFont="1" applyBorder="1" applyAlignment="1">
      <alignment horizontal="center"/>
    </xf>
    <xf numFmtId="0" fontId="47" fillId="0" borderId="18" xfId="0" applyFont="1" applyBorder="1" applyAlignment="1">
      <alignment horizontal="center"/>
    </xf>
    <xf numFmtId="0" fontId="46" fillId="0" borderId="18" xfId="0" applyFont="1" applyFill="1" applyBorder="1" applyAlignment="1">
      <alignment horizontal="center"/>
    </xf>
    <xf numFmtId="0" fontId="46" fillId="0" borderId="26" xfId="0" applyFont="1" applyFill="1" applyBorder="1" applyAlignment="1">
      <alignment horizontal="center"/>
    </xf>
    <xf numFmtId="43" fontId="38" fillId="6" borderId="18" xfId="2" applyNumberFormat="1" applyFont="1" applyFill="1" applyBorder="1" applyAlignment="1">
      <alignment horizontal="center"/>
    </xf>
    <xf numFmtId="43" fontId="38" fillId="7" borderId="18" xfId="2" applyNumberFormat="1" applyFont="1" applyFill="1" applyBorder="1" applyAlignment="1">
      <alignment horizontal="center"/>
    </xf>
    <xf numFmtId="0" fontId="40" fillId="0" borderId="18" xfId="0" applyFont="1" applyBorder="1" applyAlignment="1">
      <alignment vertical="center" wrapText="1"/>
    </xf>
    <xf numFmtId="0" fontId="40" fillId="0" borderId="18" xfId="0" applyFont="1" applyBorder="1" applyAlignment="1">
      <alignment horizontal="center" vertical="center"/>
    </xf>
    <xf numFmtId="4" fontId="21" fillId="0" borderId="23" xfId="0" applyNumberFormat="1" applyFont="1" applyFill="1" applyBorder="1" applyAlignment="1">
      <alignment horizontal="right" vertical="center" wrapText="1"/>
    </xf>
    <xf numFmtId="4" fontId="34" fillId="0" borderId="18" xfId="0" applyNumberFormat="1" applyFont="1" applyBorder="1" applyAlignment="1">
      <alignment horizontal="right"/>
    </xf>
    <xf numFmtId="4" fontId="34" fillId="0" borderId="18" xfId="0" applyNumberFormat="1" applyFont="1" applyFill="1" applyBorder="1" applyAlignment="1">
      <alignment horizontal="right"/>
    </xf>
    <xf numFmtId="3" fontId="29" fillId="0" borderId="18" xfId="0" applyNumberFormat="1" applyFont="1" applyFill="1" applyBorder="1" applyAlignment="1">
      <alignment horizontal="right" vertical="center"/>
    </xf>
    <xf numFmtId="3" fontId="29" fillId="0" borderId="18" xfId="0" applyNumberFormat="1" applyFont="1" applyBorder="1" applyAlignment="1">
      <alignment horizontal="right" vertical="center"/>
    </xf>
    <xf numFmtId="3" fontId="29" fillId="0" borderId="18" xfId="0" applyNumberFormat="1" applyFont="1" applyBorder="1" applyAlignment="1">
      <alignment vertical="center"/>
    </xf>
    <xf numFmtId="3" fontId="29" fillId="0" borderId="18" xfId="0" applyNumberFormat="1" applyFont="1" applyBorder="1" applyAlignment="1">
      <alignment horizontal="right" vertical="center" wrapText="1"/>
    </xf>
    <xf numFmtId="3" fontId="29" fillId="0" borderId="18" xfId="0" applyNumberFormat="1" applyFont="1" applyFill="1" applyBorder="1" applyAlignment="1">
      <alignment horizontal="right" vertical="center" wrapText="1"/>
    </xf>
    <xf numFmtId="4" fontId="21" fillId="0" borderId="20" xfId="0" applyNumberFormat="1" applyFont="1" applyFill="1" applyBorder="1" applyAlignment="1">
      <alignment horizontal="right" vertical="center"/>
    </xf>
    <xf numFmtId="4" fontId="21" fillId="0" borderId="19" xfId="0" applyNumberFormat="1" applyFont="1" applyFill="1" applyBorder="1" applyAlignment="1">
      <alignment horizontal="right" vertical="center" wrapText="1"/>
    </xf>
    <xf numFmtId="4" fontId="21" fillId="0" borderId="49" xfId="0" applyNumberFormat="1" applyFont="1" applyFill="1" applyBorder="1" applyAlignment="1">
      <alignment horizontal="right" vertical="center"/>
    </xf>
    <xf numFmtId="4" fontId="24" fillId="0" borderId="18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165" fontId="49" fillId="0" borderId="0" xfId="0" applyNumberFormat="1" applyFont="1"/>
    <xf numFmtId="4" fontId="20" fillId="0" borderId="25" xfId="0" applyNumberFormat="1" applyFont="1" applyFill="1" applyBorder="1" applyAlignment="1">
      <alignment vertical="center"/>
    </xf>
    <xf numFmtId="4" fontId="20" fillId="0" borderId="18" xfId="0" applyNumberFormat="1" applyFont="1" applyBorder="1" applyAlignment="1">
      <alignment horizontal="right"/>
    </xf>
    <xf numFmtId="4" fontId="21" fillId="0" borderId="51" xfId="0" applyNumberFormat="1" applyFont="1" applyBorder="1" applyAlignment="1">
      <alignment horizontal="right" vertical="center"/>
    </xf>
    <xf numFmtId="4" fontId="21" fillId="0" borderId="52" xfId="0" applyNumberFormat="1" applyFont="1" applyBorder="1" applyAlignment="1">
      <alignment horizontal="right" vertical="center"/>
    </xf>
    <xf numFmtId="4" fontId="21" fillId="0" borderId="18" xfId="0" applyNumberFormat="1" applyFont="1" applyBorder="1" applyAlignment="1">
      <alignment horizontal="right" vertical="center"/>
    </xf>
    <xf numFmtId="4" fontId="21" fillId="0" borderId="26" xfId="0" applyNumberFormat="1" applyFont="1" applyBorder="1" applyAlignment="1">
      <alignment horizontal="right" vertical="center"/>
    </xf>
    <xf numFmtId="49" fontId="38" fillId="6" borderId="18" xfId="0" applyNumberFormat="1" applyFont="1" applyFill="1" applyBorder="1" applyAlignment="1">
      <alignment horizontal="left"/>
    </xf>
    <xf numFmtId="49" fontId="38" fillId="7" borderId="18" xfId="0" applyNumberFormat="1" applyFont="1" applyFill="1" applyBorder="1" applyAlignment="1">
      <alignment horizontal="left"/>
    </xf>
    <xf numFmtId="0" fontId="38" fillId="6" borderId="18" xfId="0" applyFont="1" applyFill="1" applyBorder="1" applyAlignment="1">
      <alignment horizontal="center"/>
    </xf>
    <xf numFmtId="0" fontId="38" fillId="7" borderId="18" xfId="0" applyFont="1" applyFill="1" applyBorder="1" applyAlignment="1">
      <alignment horizontal="center"/>
    </xf>
    <xf numFmtId="43" fontId="38" fillId="7" borderId="18" xfId="2" applyNumberFormat="1" applyFont="1" applyFill="1" applyBorder="1" applyAlignment="1">
      <alignment horizontal="right"/>
    </xf>
    <xf numFmtId="43" fontId="38" fillId="6" borderId="18" xfId="2" applyNumberFormat="1" applyFont="1" applyFill="1" applyBorder="1" applyAlignment="1">
      <alignment horizontal="right"/>
    </xf>
    <xf numFmtId="0" fontId="50" fillId="0" borderId="3" xfId="0" applyFont="1" applyBorder="1" applyAlignment="1">
      <alignment horizontal="center" vertical="center" wrapText="1"/>
    </xf>
    <xf numFmtId="4" fontId="43" fillId="0" borderId="18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4" fontId="51" fillId="0" borderId="25" xfId="0" applyNumberFormat="1" applyFont="1" applyFill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12" fillId="4" borderId="18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/>
    </xf>
    <xf numFmtId="0" fontId="12" fillId="4" borderId="55" xfId="0" applyFont="1" applyFill="1" applyBorder="1" applyAlignment="1">
      <alignment horizontal="center" vertical="center" wrapText="1"/>
    </xf>
    <xf numFmtId="4" fontId="39" fillId="8" borderId="18" xfId="2" applyNumberFormat="1" applyFont="1" applyFill="1" applyBorder="1" applyAlignment="1">
      <alignment horizontal="center"/>
    </xf>
    <xf numFmtId="4" fontId="29" fillId="0" borderId="23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" fontId="52" fillId="6" borderId="18" xfId="2" applyNumberFormat="1" applyFont="1" applyFill="1" applyBorder="1" applyAlignment="1">
      <alignment horizontal="center"/>
    </xf>
    <xf numFmtId="4" fontId="52" fillId="7" borderId="18" xfId="2" applyNumberFormat="1" applyFont="1" applyFill="1" applyBorder="1" applyAlignment="1">
      <alignment horizontal="center"/>
    </xf>
    <xf numFmtId="0" fontId="9" fillId="4" borderId="18" xfId="0" applyNumberFormat="1" applyFont="1" applyFill="1" applyBorder="1" applyAlignment="1">
      <alignment horizontal="center" vertical="center"/>
    </xf>
    <xf numFmtId="4" fontId="9" fillId="4" borderId="18" xfId="0" applyNumberFormat="1" applyFont="1" applyFill="1" applyBorder="1" applyAlignment="1">
      <alignment horizontal="center" vertical="center"/>
    </xf>
    <xf numFmtId="0" fontId="53" fillId="8" borderId="18" xfId="2" applyNumberFormat="1" applyFont="1" applyFill="1" applyBorder="1" applyAlignment="1">
      <alignment horizontal="center" vertical="center"/>
    </xf>
    <xf numFmtId="4" fontId="53" fillId="8" borderId="18" xfId="2" applyNumberFormat="1" applyFont="1" applyFill="1" applyBorder="1" applyAlignment="1">
      <alignment horizontal="center" vertical="center"/>
    </xf>
    <xf numFmtId="0" fontId="52" fillId="6" borderId="18" xfId="2" applyNumberFormat="1" applyFont="1" applyFill="1" applyBorder="1" applyAlignment="1">
      <alignment horizontal="center" vertical="center"/>
    </xf>
    <xf numFmtId="4" fontId="52" fillId="6" borderId="18" xfId="2" applyNumberFormat="1" applyFont="1" applyFill="1" applyBorder="1" applyAlignment="1">
      <alignment horizontal="center" vertical="center"/>
    </xf>
    <xf numFmtId="165" fontId="38" fillId="6" borderId="18" xfId="2" applyNumberFormat="1" applyFont="1" applyFill="1" applyBorder="1" applyAlignment="1">
      <alignment horizontal="center" vertical="center"/>
    </xf>
    <xf numFmtId="165" fontId="38" fillId="7" borderId="18" xfId="2" applyNumberFormat="1" applyFont="1" applyFill="1" applyBorder="1" applyAlignment="1">
      <alignment horizontal="center" vertical="center"/>
    </xf>
    <xf numFmtId="43" fontId="52" fillId="6" borderId="18" xfId="2" applyNumberFormat="1" applyFont="1" applyFill="1" applyBorder="1" applyAlignment="1">
      <alignment horizontal="right"/>
    </xf>
    <xf numFmtId="43" fontId="52" fillId="7" borderId="18" xfId="2" applyNumberFormat="1" applyFont="1" applyFill="1" applyBorder="1" applyAlignment="1">
      <alignment horizontal="right"/>
    </xf>
    <xf numFmtId="0" fontId="54" fillId="5" borderId="18" xfId="0" applyFont="1" applyFill="1" applyBorder="1" applyAlignment="1">
      <alignment vertical="center"/>
    </xf>
    <xf numFmtId="4" fontId="36" fillId="5" borderId="18" xfId="0" applyNumberFormat="1" applyFont="1" applyFill="1" applyBorder="1" applyAlignment="1">
      <alignment horizontal="center" vertical="center"/>
    </xf>
    <xf numFmtId="0" fontId="36" fillId="5" borderId="18" xfId="0" applyFont="1" applyFill="1" applyBorder="1" applyAlignment="1">
      <alignment vertical="center"/>
    </xf>
    <xf numFmtId="0" fontId="36" fillId="5" borderId="18" xfId="0" applyFont="1" applyFill="1" applyBorder="1" applyAlignment="1">
      <alignment vertical="center" wrapText="1"/>
    </xf>
    <xf numFmtId="0" fontId="54" fillId="5" borderId="18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54" fillId="5" borderId="39" xfId="0" applyFont="1" applyFill="1" applyBorder="1" applyAlignment="1">
      <alignment vertical="center"/>
    </xf>
    <xf numFmtId="0" fontId="12" fillId="3" borderId="30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vertical="center"/>
    </xf>
    <xf numFmtId="0" fontId="12" fillId="3" borderId="30" xfId="0" applyFont="1" applyFill="1" applyBorder="1" applyAlignment="1">
      <alignment horizontal="center" vertical="center"/>
    </xf>
    <xf numFmtId="0" fontId="3" fillId="0" borderId="0" xfId="0" applyFont="1" applyAlignment="1"/>
    <xf numFmtId="0" fontId="12" fillId="0" borderId="30" xfId="0" applyFont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4" fontId="20" fillId="5" borderId="18" xfId="0" applyNumberFormat="1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4" fontId="36" fillId="4" borderId="18" xfId="0" applyNumberFormat="1" applyFont="1" applyFill="1" applyBorder="1" applyAlignment="1">
      <alignment horizontal="center" vertical="center"/>
    </xf>
    <xf numFmtId="4" fontId="12" fillId="4" borderId="18" xfId="0" applyNumberFormat="1" applyFont="1" applyFill="1" applyBorder="1" applyAlignment="1">
      <alignment horizontal="center" vertical="center"/>
    </xf>
    <xf numFmtId="165" fontId="39" fillId="8" borderId="18" xfId="2" applyNumberFormat="1" applyFont="1" applyFill="1" applyBorder="1" applyAlignment="1">
      <alignment horizontal="center"/>
    </xf>
    <xf numFmtId="0" fontId="55" fillId="0" borderId="2" xfId="0" applyFont="1" applyBorder="1" applyAlignment="1">
      <alignment horizontal="center" vertical="center" wrapText="1"/>
    </xf>
    <xf numFmtId="0" fontId="55" fillId="0" borderId="4" xfId="0" applyFont="1" applyBorder="1" applyAlignment="1">
      <alignment horizontal="center" vertical="center" wrapText="1"/>
    </xf>
    <xf numFmtId="0" fontId="24" fillId="4" borderId="18" xfId="0" applyFont="1" applyFill="1" applyBorder="1" applyAlignment="1">
      <alignment vertical="center"/>
    </xf>
    <xf numFmtId="0" fontId="47" fillId="4" borderId="18" xfId="0" applyFont="1" applyFill="1" applyBorder="1" applyAlignment="1">
      <alignment horizontal="center"/>
    </xf>
    <xf numFmtId="0" fontId="47" fillId="4" borderId="23" xfId="0" applyFont="1" applyFill="1" applyBorder="1" applyAlignment="1">
      <alignment horizontal="center"/>
    </xf>
    <xf numFmtId="0" fontId="47" fillId="4" borderId="54" xfId="0" applyFont="1" applyFill="1" applyBorder="1" applyAlignment="1">
      <alignment horizontal="center"/>
    </xf>
    <xf numFmtId="0" fontId="3" fillId="4" borderId="18" xfId="0" applyFont="1" applyFill="1" applyBorder="1"/>
    <xf numFmtId="0" fontId="38" fillId="8" borderId="18" xfId="0" applyFont="1" applyFill="1" applyBorder="1" applyAlignment="1">
      <alignment horizontal="center" vertical="center"/>
    </xf>
    <xf numFmtId="0" fontId="47" fillId="0" borderId="18" xfId="0" applyFont="1" applyFill="1" applyBorder="1" applyAlignment="1">
      <alignment horizontal="center"/>
    </xf>
    <xf numFmtId="4" fontId="56" fillId="0" borderId="28" xfId="0" applyNumberFormat="1" applyFont="1" applyFill="1" applyBorder="1"/>
    <xf numFmtId="165" fontId="52" fillId="6" borderId="18" xfId="2" applyNumberFormat="1" applyFont="1" applyFill="1" applyBorder="1" applyAlignment="1">
      <alignment horizontal="right"/>
    </xf>
    <xf numFmtId="165" fontId="52" fillId="7" borderId="18" xfId="2" applyNumberFormat="1" applyFont="1" applyFill="1" applyBorder="1" applyAlignment="1">
      <alignment horizontal="right"/>
    </xf>
    <xf numFmtId="43" fontId="38" fillId="6" borderId="18" xfId="2" applyNumberFormat="1" applyFont="1" applyFill="1" applyBorder="1" applyAlignment="1">
      <alignment horizontal="left"/>
    </xf>
    <xf numFmtId="43" fontId="38" fillId="7" borderId="18" xfId="2" applyNumberFormat="1" applyFont="1" applyFill="1" applyBorder="1" applyAlignment="1">
      <alignment horizontal="left"/>
    </xf>
    <xf numFmtId="165" fontId="38" fillId="6" borderId="18" xfId="2" applyNumberFormat="1" applyFont="1" applyFill="1" applyBorder="1" applyAlignment="1">
      <alignment horizontal="center"/>
    </xf>
    <xf numFmtId="165" fontId="38" fillId="7" borderId="18" xfId="2" applyNumberFormat="1" applyFont="1" applyFill="1" applyBorder="1" applyAlignment="1">
      <alignment horizontal="center"/>
    </xf>
    <xf numFmtId="165" fontId="32" fillId="7" borderId="18" xfId="2" applyNumberFormat="1" applyFont="1" applyFill="1" applyBorder="1" applyAlignment="1">
      <alignment horizontal="left" vertical="center"/>
    </xf>
    <xf numFmtId="4" fontId="0" fillId="0" borderId="18" xfId="0" applyNumberFormat="1" applyFill="1" applyBorder="1" applyAlignment="1">
      <alignment horizontal="center" vertical="center"/>
    </xf>
    <xf numFmtId="4" fontId="0" fillId="0" borderId="18" xfId="0" applyNumberFormat="1" applyBorder="1" applyAlignment="1">
      <alignment horizontal="center"/>
    </xf>
    <xf numFmtId="4" fontId="0" fillId="0" borderId="18" xfId="0" applyNumberFormat="1" applyBorder="1" applyAlignment="1">
      <alignment horizontal="center" vertical="center"/>
    </xf>
    <xf numFmtId="2" fontId="20" fillId="5" borderId="18" xfId="0" applyNumberFormat="1" applyFont="1" applyFill="1" applyBorder="1" applyAlignment="1">
      <alignment horizontal="center" vertical="center"/>
    </xf>
    <xf numFmtId="4" fontId="22" fillId="4" borderId="18" xfId="0" applyNumberFormat="1" applyFont="1" applyFill="1" applyBorder="1" applyAlignment="1">
      <alignment horizontal="center" vertical="center"/>
    </xf>
    <xf numFmtId="165" fontId="21" fillId="6" borderId="18" xfId="2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9" fillId="0" borderId="0" xfId="0" applyFont="1" applyAlignment="1">
      <alignment horizontal="left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4" borderId="6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49" fontId="6" fillId="4" borderId="6" xfId="0" applyNumberFormat="1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49" fontId="5" fillId="4" borderId="13" xfId="0" applyNumberFormat="1" applyFont="1" applyFill="1" applyBorder="1" applyAlignment="1">
      <alignment horizontal="center" vertical="center"/>
    </xf>
    <xf numFmtId="49" fontId="5" fillId="4" borderId="12" xfId="0" applyNumberFormat="1" applyFont="1" applyFill="1" applyBorder="1" applyAlignment="1">
      <alignment horizontal="center" vertical="center"/>
    </xf>
    <xf numFmtId="49" fontId="5" fillId="4" borderId="11" xfId="0" applyNumberFormat="1" applyFont="1" applyFill="1" applyBorder="1" applyAlignment="1">
      <alignment horizontal="center" vertical="center"/>
    </xf>
    <xf numFmtId="0" fontId="36" fillId="0" borderId="0" xfId="0" applyFont="1" applyAlignment="1"/>
    <xf numFmtId="0" fontId="5" fillId="4" borderId="16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9" fontId="6" fillId="4" borderId="14" xfId="0" applyNumberFormat="1" applyFont="1" applyFill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44" fillId="0" borderId="6" xfId="0" applyFont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0" fontId="42" fillId="0" borderId="17" xfId="0" applyFont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/>
    <xf numFmtId="0" fontId="3" fillId="4" borderId="20" xfId="1" applyFont="1" applyFill="1" applyBorder="1" applyAlignment="1">
      <alignment horizontal="center" vertical="center"/>
    </xf>
    <xf numFmtId="0" fontId="3" fillId="4" borderId="24" xfId="1" applyFont="1" applyFill="1" applyBorder="1" applyAlignment="1">
      <alignment horizontal="center" vertical="center"/>
    </xf>
    <xf numFmtId="0" fontId="3" fillId="4" borderId="21" xfId="1" applyFont="1" applyFill="1" applyBorder="1" applyAlignment="1">
      <alignment horizontal="center" vertical="center"/>
    </xf>
    <xf numFmtId="0" fontId="3" fillId="4" borderId="22" xfId="1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center" vertical="center"/>
    </xf>
    <xf numFmtId="0" fontId="3" fillId="4" borderId="23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4" borderId="18" xfId="1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</cellXfs>
  <cellStyles count="3">
    <cellStyle name="Normal" xfId="0" builtinId="0"/>
    <cellStyle name="Normal 2" xfId="1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7"/>
  <sheetViews>
    <sheetView tabSelected="1" workbookViewId="0">
      <selection activeCell="O19" sqref="O19"/>
    </sheetView>
  </sheetViews>
  <sheetFormatPr defaultRowHeight="15" x14ac:dyDescent="0.25"/>
  <cols>
    <col min="1" max="2" width="13.5703125" customWidth="1"/>
    <col min="3" max="3" width="10.5703125" customWidth="1"/>
    <col min="4" max="4" width="11.85546875" customWidth="1"/>
    <col min="5" max="5" width="13" customWidth="1"/>
    <col min="6" max="6" width="14.140625" customWidth="1"/>
    <col min="7" max="7" width="12.85546875" customWidth="1"/>
    <col min="8" max="8" width="10.7109375" customWidth="1"/>
    <col min="9" max="9" width="10.42578125" customWidth="1"/>
    <col min="10" max="10" width="12.7109375" customWidth="1"/>
    <col min="11" max="11" width="12.28515625" customWidth="1"/>
    <col min="12" max="12" width="8.28515625" customWidth="1"/>
    <col min="13" max="13" width="12.42578125" customWidth="1"/>
    <col min="14" max="14" width="12.28515625" customWidth="1"/>
    <col min="15" max="15" width="11.42578125" customWidth="1"/>
  </cols>
  <sheetData>
    <row r="1" spans="1:15" ht="19.5" customHeight="1" thickBot="1" x14ac:dyDescent="0.3">
      <c r="A1" s="272" t="s">
        <v>204</v>
      </c>
      <c r="B1" s="272"/>
      <c r="C1" s="272"/>
      <c r="D1" s="272"/>
      <c r="E1" s="272"/>
      <c r="F1" s="272"/>
      <c r="G1" s="272"/>
      <c r="H1" s="272"/>
      <c r="I1" s="273"/>
      <c r="J1" s="273"/>
      <c r="K1" s="273"/>
    </row>
    <row r="2" spans="1:15" ht="44.25" customHeight="1" thickBot="1" x14ac:dyDescent="0.3">
      <c r="A2" s="31"/>
      <c r="B2" s="31"/>
      <c r="C2" s="31"/>
      <c r="D2" s="34"/>
      <c r="E2" s="35"/>
      <c r="F2" s="36" t="s">
        <v>0</v>
      </c>
      <c r="G2" s="36" t="s">
        <v>1</v>
      </c>
      <c r="H2" s="36" t="s">
        <v>2</v>
      </c>
      <c r="I2" s="36" t="s">
        <v>3</v>
      </c>
      <c r="J2" s="36" t="s">
        <v>4</v>
      </c>
      <c r="K2" s="36" t="s">
        <v>2</v>
      </c>
    </row>
    <row r="3" spans="1:15" ht="42" customHeight="1" thickBot="1" x14ac:dyDescent="0.3">
      <c r="D3" s="127" t="s">
        <v>256</v>
      </c>
      <c r="E3" s="1" t="s">
        <v>5</v>
      </c>
      <c r="F3" s="88">
        <v>4754</v>
      </c>
      <c r="G3" s="89">
        <v>2765</v>
      </c>
      <c r="H3" s="247">
        <v>7519</v>
      </c>
      <c r="I3" s="90">
        <v>15</v>
      </c>
      <c r="J3" s="90">
        <v>9</v>
      </c>
      <c r="K3" s="247">
        <v>24</v>
      </c>
    </row>
    <row r="4" spans="1:15" ht="42" customHeight="1" thickBot="1" x14ac:dyDescent="0.3">
      <c r="D4" s="127" t="s">
        <v>257</v>
      </c>
      <c r="E4" s="1" t="s">
        <v>5</v>
      </c>
      <c r="F4" s="91">
        <v>3590</v>
      </c>
      <c r="G4" s="90">
        <v>3191</v>
      </c>
      <c r="H4" s="248">
        <v>6781</v>
      </c>
      <c r="I4" s="90">
        <v>88</v>
      </c>
      <c r="J4" s="90">
        <v>19</v>
      </c>
      <c r="K4" s="248">
        <f>SUM(I4:J4)</f>
        <v>107</v>
      </c>
    </row>
    <row r="5" spans="1:15" ht="44.25" customHeight="1" x14ac:dyDescent="0.25"/>
    <row r="6" spans="1:15" ht="0.75" customHeight="1" x14ac:dyDescent="0.25"/>
    <row r="7" spans="1:15" ht="36.75" customHeight="1" thickBot="1" x14ac:dyDescent="0.3">
      <c r="A7" s="270" t="s">
        <v>258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</row>
    <row r="8" spans="1:15" ht="48" customHeight="1" x14ac:dyDescent="0.25">
      <c r="A8" s="92" t="s">
        <v>6</v>
      </c>
      <c r="B8" s="93" t="s">
        <v>7</v>
      </c>
      <c r="C8" s="93" t="s">
        <v>8</v>
      </c>
      <c r="D8" s="93" t="s">
        <v>196</v>
      </c>
      <c r="E8" s="93" t="s">
        <v>9</v>
      </c>
      <c r="F8" s="93" t="s">
        <v>10</v>
      </c>
      <c r="G8" s="93" t="s">
        <v>11</v>
      </c>
      <c r="H8" s="93" t="s">
        <v>12</v>
      </c>
      <c r="I8" s="93" t="s">
        <v>195</v>
      </c>
      <c r="J8" s="93" t="s">
        <v>197</v>
      </c>
      <c r="K8" s="93" t="s">
        <v>13</v>
      </c>
      <c r="L8" s="93" t="s">
        <v>14</v>
      </c>
      <c r="M8" s="94" t="s">
        <v>15</v>
      </c>
      <c r="N8" s="95" t="s">
        <v>194</v>
      </c>
      <c r="O8" s="130" t="s">
        <v>2</v>
      </c>
    </row>
    <row r="9" spans="1:15" ht="27" customHeight="1" x14ac:dyDescent="0.25">
      <c r="A9" s="96" t="s">
        <v>16</v>
      </c>
      <c r="B9" s="166">
        <v>1248</v>
      </c>
      <c r="C9" s="166">
        <v>386</v>
      </c>
      <c r="D9" s="166">
        <v>12</v>
      </c>
      <c r="E9" s="166">
        <v>267</v>
      </c>
      <c r="F9" s="166">
        <v>275</v>
      </c>
      <c r="G9" s="166">
        <v>626</v>
      </c>
      <c r="H9" s="166">
        <v>8</v>
      </c>
      <c r="I9" s="166">
        <v>40</v>
      </c>
      <c r="J9" s="166">
        <v>135</v>
      </c>
      <c r="K9" s="166">
        <v>25</v>
      </c>
      <c r="L9" s="166">
        <v>191</v>
      </c>
      <c r="M9" s="167">
        <v>841</v>
      </c>
      <c r="N9" s="166">
        <v>7</v>
      </c>
      <c r="O9" s="252">
        <f t="shared" ref="O9:O12" si="0">SUM(B9:N9)</f>
        <v>4061</v>
      </c>
    </row>
    <row r="10" spans="1:15" ht="21.75" customHeight="1" x14ac:dyDescent="0.25">
      <c r="A10" s="96" t="s">
        <v>17</v>
      </c>
      <c r="B10" s="166"/>
      <c r="C10" s="166"/>
      <c r="D10" s="168"/>
      <c r="E10" s="166"/>
      <c r="F10" s="166"/>
      <c r="G10" s="166"/>
      <c r="H10" s="166"/>
      <c r="I10" s="166"/>
      <c r="J10" s="166"/>
      <c r="K10" s="166"/>
      <c r="L10" s="166"/>
      <c r="M10" s="167"/>
      <c r="N10" s="169"/>
      <c r="O10" s="252">
        <f t="shared" si="0"/>
        <v>0</v>
      </c>
    </row>
    <row r="11" spans="1:15" ht="21.75" customHeight="1" x14ac:dyDescent="0.25">
      <c r="A11" s="96" t="s">
        <v>18</v>
      </c>
      <c r="B11" s="166">
        <v>448</v>
      </c>
      <c r="C11" s="166">
        <v>56</v>
      </c>
      <c r="D11" s="166"/>
      <c r="E11" s="166"/>
      <c r="F11" s="166"/>
      <c r="G11" s="166">
        <v>10</v>
      </c>
      <c r="H11" s="166"/>
      <c r="I11" s="166"/>
      <c r="J11" s="166"/>
      <c r="K11" s="166"/>
      <c r="L11" s="166"/>
      <c r="M11" s="167">
        <v>7</v>
      </c>
      <c r="N11" s="169"/>
      <c r="O11" s="252">
        <f t="shared" si="0"/>
        <v>521</v>
      </c>
    </row>
    <row r="12" spans="1:15" ht="21.75" customHeight="1" x14ac:dyDescent="0.25">
      <c r="A12" s="96" t="s">
        <v>19</v>
      </c>
      <c r="B12" s="166">
        <v>146</v>
      </c>
      <c r="C12" s="166">
        <v>13</v>
      </c>
      <c r="D12" s="166"/>
      <c r="E12" s="166"/>
      <c r="F12" s="166"/>
      <c r="G12" s="166">
        <v>40</v>
      </c>
      <c r="H12" s="166">
        <v>1</v>
      </c>
      <c r="I12" s="166">
        <v>1</v>
      </c>
      <c r="J12" s="166"/>
      <c r="K12" s="166"/>
      <c r="L12" s="166"/>
      <c r="M12" s="167">
        <v>72</v>
      </c>
      <c r="N12" s="169"/>
      <c r="O12" s="252">
        <f t="shared" si="0"/>
        <v>273</v>
      </c>
    </row>
    <row r="13" spans="1:15" ht="22.5" customHeight="1" x14ac:dyDescent="0.25">
      <c r="A13" s="96" t="s">
        <v>20</v>
      </c>
      <c r="B13" s="166">
        <v>111</v>
      </c>
      <c r="C13" s="166">
        <v>5</v>
      </c>
      <c r="D13" s="166"/>
      <c r="E13" s="166"/>
      <c r="F13" s="166"/>
      <c r="G13" s="166">
        <v>35</v>
      </c>
      <c r="H13" s="166"/>
      <c r="I13" s="166"/>
      <c r="J13" s="166"/>
      <c r="K13" s="166"/>
      <c r="L13" s="166"/>
      <c r="M13" s="167">
        <v>43</v>
      </c>
      <c r="N13" s="169"/>
      <c r="O13" s="252">
        <f>SUM(B13:N13)</f>
        <v>194</v>
      </c>
    </row>
    <row r="14" spans="1:15" ht="22.5" customHeight="1" x14ac:dyDescent="0.25">
      <c r="A14" s="96" t="s">
        <v>21</v>
      </c>
      <c r="B14" s="170">
        <v>590</v>
      </c>
      <c r="C14" s="170">
        <v>142</v>
      </c>
      <c r="D14" s="170"/>
      <c r="E14" s="170"/>
      <c r="F14" s="170"/>
      <c r="G14" s="170">
        <v>73</v>
      </c>
      <c r="H14" s="170"/>
      <c r="I14" s="170">
        <v>6</v>
      </c>
      <c r="J14" s="170"/>
      <c r="K14" s="170"/>
      <c r="L14" s="170"/>
      <c r="M14" s="171">
        <v>92</v>
      </c>
      <c r="N14" s="255"/>
      <c r="O14" s="252">
        <f>SUM(B14:N14)</f>
        <v>903</v>
      </c>
    </row>
    <row r="15" spans="1:15" ht="22.5" customHeight="1" x14ac:dyDescent="0.25">
      <c r="A15" s="96" t="s">
        <v>22</v>
      </c>
      <c r="B15" s="166">
        <v>106</v>
      </c>
      <c r="C15" s="166">
        <v>9</v>
      </c>
      <c r="D15" s="166"/>
      <c r="E15" s="166"/>
      <c r="F15" s="166"/>
      <c r="G15" s="166">
        <v>7</v>
      </c>
      <c r="H15" s="166"/>
      <c r="I15" s="166"/>
      <c r="J15" s="166"/>
      <c r="K15" s="166"/>
      <c r="L15" s="166"/>
      <c r="M15" s="167"/>
      <c r="N15" s="169"/>
      <c r="O15" s="252">
        <f t="shared" ref="O15:O18" si="1">SUM(B15:N15)</f>
        <v>122</v>
      </c>
    </row>
    <row r="16" spans="1:15" ht="21" customHeight="1" x14ac:dyDescent="0.25">
      <c r="A16" s="96" t="s">
        <v>23</v>
      </c>
      <c r="B16" s="166">
        <v>197</v>
      </c>
      <c r="C16" s="166">
        <v>12</v>
      </c>
      <c r="D16" s="166"/>
      <c r="E16" s="166"/>
      <c r="F16" s="166"/>
      <c r="G16" s="166">
        <v>30</v>
      </c>
      <c r="H16" s="166"/>
      <c r="I16" s="166"/>
      <c r="J16" s="166"/>
      <c r="K16" s="166"/>
      <c r="L16" s="166"/>
      <c r="M16" s="167">
        <v>38</v>
      </c>
      <c r="N16" s="169"/>
      <c r="O16" s="252">
        <f t="shared" si="1"/>
        <v>277</v>
      </c>
    </row>
    <row r="17" spans="1:15" ht="22.5" customHeight="1" x14ac:dyDescent="0.25">
      <c r="A17" s="96" t="s">
        <v>24</v>
      </c>
      <c r="B17" s="166">
        <v>74</v>
      </c>
      <c r="C17" s="166">
        <v>2</v>
      </c>
      <c r="D17" s="166"/>
      <c r="E17" s="166"/>
      <c r="F17" s="166"/>
      <c r="G17" s="166">
        <v>30</v>
      </c>
      <c r="H17" s="166"/>
      <c r="I17" s="166"/>
      <c r="J17" s="166"/>
      <c r="K17" s="166"/>
      <c r="L17" s="166"/>
      <c r="M17" s="167">
        <v>32</v>
      </c>
      <c r="N17" s="169"/>
      <c r="O17" s="252">
        <f t="shared" si="1"/>
        <v>138</v>
      </c>
    </row>
    <row r="18" spans="1:15" ht="21.75" customHeight="1" x14ac:dyDescent="0.25">
      <c r="A18" s="96" t="s">
        <v>25</v>
      </c>
      <c r="B18" s="166">
        <v>154</v>
      </c>
      <c r="C18" s="166">
        <v>26</v>
      </c>
      <c r="D18" s="166"/>
      <c r="E18" s="166">
        <v>5</v>
      </c>
      <c r="F18" s="166"/>
      <c r="G18" s="166">
        <v>36</v>
      </c>
      <c r="H18" s="166">
        <v>4</v>
      </c>
      <c r="I18" s="166">
        <v>16</v>
      </c>
      <c r="J18" s="166"/>
      <c r="K18" s="166"/>
      <c r="L18" s="166"/>
      <c r="M18" s="167">
        <v>51</v>
      </c>
      <c r="N18" s="169"/>
      <c r="O18" s="252">
        <f t="shared" si="1"/>
        <v>292</v>
      </c>
    </row>
    <row r="19" spans="1:15" ht="30.75" customHeight="1" x14ac:dyDescent="0.25">
      <c r="A19" s="249" t="s">
        <v>2</v>
      </c>
      <c r="B19" s="250">
        <f t="shared" ref="B19:O19" si="2">SUM(B8:B18)</f>
        <v>3074</v>
      </c>
      <c r="C19" s="250">
        <f t="shared" si="2"/>
        <v>651</v>
      </c>
      <c r="D19" s="250">
        <f t="shared" si="2"/>
        <v>12</v>
      </c>
      <c r="E19" s="250">
        <f t="shared" si="2"/>
        <v>272</v>
      </c>
      <c r="F19" s="250">
        <f t="shared" si="2"/>
        <v>275</v>
      </c>
      <c r="G19" s="250">
        <f t="shared" si="2"/>
        <v>887</v>
      </c>
      <c r="H19" s="250">
        <f t="shared" si="2"/>
        <v>13</v>
      </c>
      <c r="I19" s="250">
        <f t="shared" si="2"/>
        <v>63</v>
      </c>
      <c r="J19" s="250">
        <f t="shared" si="2"/>
        <v>135</v>
      </c>
      <c r="K19" s="250">
        <f t="shared" si="2"/>
        <v>25</v>
      </c>
      <c r="L19" s="250">
        <f t="shared" si="2"/>
        <v>191</v>
      </c>
      <c r="M19" s="250">
        <f t="shared" si="2"/>
        <v>1176</v>
      </c>
      <c r="N19" s="250">
        <f t="shared" si="2"/>
        <v>7</v>
      </c>
      <c r="O19" s="251">
        <f t="shared" si="2"/>
        <v>6781</v>
      </c>
    </row>
    <row r="27" spans="1:15" x14ac:dyDescent="0.25">
      <c r="D27" t="s">
        <v>26</v>
      </c>
    </row>
  </sheetData>
  <mergeCells count="2">
    <mergeCell ref="A7:O7"/>
    <mergeCell ref="A1:K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8"/>
  <sheetViews>
    <sheetView workbookViewId="0">
      <selection activeCell="H19" sqref="H19"/>
    </sheetView>
  </sheetViews>
  <sheetFormatPr defaultRowHeight="15" x14ac:dyDescent="0.25"/>
  <cols>
    <col min="1" max="1" width="26.7109375" customWidth="1"/>
    <col min="2" max="2" width="14.140625" customWidth="1"/>
    <col min="3" max="3" width="14" customWidth="1"/>
    <col min="4" max="4" width="13.140625" customWidth="1"/>
    <col min="5" max="5" width="14.7109375" customWidth="1"/>
  </cols>
  <sheetData>
    <row r="1" spans="1:8" ht="16.5" thickBot="1" x14ac:dyDescent="0.3">
      <c r="A1" s="330" t="s">
        <v>146</v>
      </c>
      <c r="B1" s="330"/>
      <c r="C1" s="330"/>
      <c r="D1" s="330"/>
      <c r="E1" s="330"/>
      <c r="F1" s="330"/>
      <c r="G1" s="330"/>
      <c r="H1" s="330"/>
    </row>
    <row r="2" spans="1:8" ht="15.75" thickBot="1" x14ac:dyDescent="0.3">
      <c r="A2" s="332"/>
      <c r="B2" s="333"/>
      <c r="C2" s="333"/>
      <c r="D2" s="333"/>
      <c r="E2" s="334"/>
    </row>
    <row r="3" spans="1:8" ht="16.5" thickBot="1" x14ac:dyDescent="0.3">
      <c r="A3" s="12" t="s">
        <v>147</v>
      </c>
      <c r="B3" s="13" t="s">
        <v>148</v>
      </c>
      <c r="C3" s="13" t="s">
        <v>131</v>
      </c>
      <c r="D3" s="13" t="s">
        <v>133</v>
      </c>
      <c r="E3" s="13" t="s">
        <v>132</v>
      </c>
    </row>
    <row r="4" spans="1:8" ht="15.75" thickBot="1" x14ac:dyDescent="0.3">
      <c r="A4" s="16" t="s">
        <v>149</v>
      </c>
      <c r="B4" s="22" t="s">
        <v>150</v>
      </c>
      <c r="C4" s="22"/>
      <c r="D4" s="22"/>
      <c r="E4" s="22"/>
    </row>
    <row r="5" spans="1:8" ht="15.75" thickBot="1" x14ac:dyDescent="0.3">
      <c r="A5" s="16" t="s">
        <v>151</v>
      </c>
      <c r="B5" s="22" t="s">
        <v>150</v>
      </c>
      <c r="C5" s="22"/>
      <c r="D5" s="22"/>
      <c r="E5" s="22"/>
    </row>
    <row r="6" spans="1:8" ht="15.75" thickBot="1" x14ac:dyDescent="0.3">
      <c r="A6" s="16" t="s">
        <v>152</v>
      </c>
      <c r="B6" s="22" t="s">
        <v>150</v>
      </c>
      <c r="C6" s="22"/>
      <c r="D6" s="22" t="s">
        <v>150</v>
      </c>
      <c r="E6" s="22" t="s">
        <v>153</v>
      </c>
    </row>
    <row r="7" spans="1:8" ht="15.75" thickBot="1" x14ac:dyDescent="0.3">
      <c r="A7" s="16" t="s">
        <v>154</v>
      </c>
      <c r="B7" s="22" t="s">
        <v>150</v>
      </c>
      <c r="C7" s="22"/>
      <c r="D7" s="22" t="s">
        <v>155</v>
      </c>
      <c r="E7" s="22" t="s">
        <v>156</v>
      </c>
    </row>
    <row r="8" spans="1:8" ht="15.75" thickBot="1" x14ac:dyDescent="0.3">
      <c r="A8" s="16" t="s">
        <v>157</v>
      </c>
      <c r="B8" s="22"/>
      <c r="C8" s="22" t="s">
        <v>150</v>
      </c>
      <c r="D8" s="22"/>
      <c r="E8" s="22"/>
    </row>
    <row r="9" spans="1:8" ht="15.75" thickBot="1" x14ac:dyDescent="0.3">
      <c r="A9" s="16" t="s">
        <v>158</v>
      </c>
      <c r="B9" s="22"/>
      <c r="C9" s="22">
        <v>7</v>
      </c>
      <c r="D9" s="22"/>
      <c r="E9" s="22"/>
    </row>
    <row r="10" spans="1:8" ht="15.75" thickBot="1" x14ac:dyDescent="0.3">
      <c r="A10" s="16" t="s">
        <v>160</v>
      </c>
      <c r="B10" s="22"/>
      <c r="C10" s="22"/>
      <c r="D10" s="22">
        <v>2</v>
      </c>
      <c r="E10" s="22"/>
    </row>
    <row r="11" spans="1:8" ht="15.75" thickBot="1" x14ac:dyDescent="0.3">
      <c r="A11" s="16" t="s">
        <v>161</v>
      </c>
      <c r="B11" s="22"/>
      <c r="C11" s="22"/>
      <c r="D11" s="22" t="s">
        <v>162</v>
      </c>
      <c r="E11" s="22">
        <v>13</v>
      </c>
    </row>
    <row r="12" spans="1:8" ht="15.75" thickBot="1" x14ac:dyDescent="0.3">
      <c r="A12" s="16" t="s">
        <v>163</v>
      </c>
      <c r="B12" s="22"/>
      <c r="C12" s="22"/>
      <c r="D12" s="22">
        <v>7</v>
      </c>
      <c r="E12" s="22"/>
    </row>
    <row r="13" spans="1:8" ht="15.75" thickBot="1" x14ac:dyDescent="0.3">
      <c r="A13" s="16" t="s">
        <v>164</v>
      </c>
      <c r="B13" s="22"/>
      <c r="C13" s="22"/>
      <c r="D13" s="22" t="s">
        <v>150</v>
      </c>
      <c r="E13" s="22"/>
    </row>
    <row r="14" spans="1:8" ht="15.75" thickBot="1" x14ac:dyDescent="0.3">
      <c r="A14" s="16" t="s">
        <v>165</v>
      </c>
      <c r="B14" s="22" t="s">
        <v>150</v>
      </c>
      <c r="C14" s="22"/>
      <c r="D14" s="22"/>
      <c r="E14" s="22"/>
    </row>
    <row r="15" spans="1:8" ht="15.75" thickBot="1" x14ac:dyDescent="0.3">
      <c r="A15" s="16" t="s">
        <v>166</v>
      </c>
      <c r="B15" s="22" t="s">
        <v>150</v>
      </c>
      <c r="C15" s="22" t="s">
        <v>150</v>
      </c>
      <c r="D15" s="22" t="s">
        <v>167</v>
      </c>
      <c r="E15" s="22" t="s">
        <v>168</v>
      </c>
    </row>
    <row r="16" spans="1:8" ht="15.75" thickBot="1" x14ac:dyDescent="0.3">
      <c r="A16" s="16" t="s">
        <v>169</v>
      </c>
      <c r="B16" s="22" t="s">
        <v>162</v>
      </c>
      <c r="C16" s="22">
        <v>8</v>
      </c>
      <c r="D16" s="22">
        <v>23</v>
      </c>
      <c r="E16" s="22" t="s">
        <v>170</v>
      </c>
    </row>
    <row r="17" spans="1:5" ht="15.75" thickBot="1" x14ac:dyDescent="0.3">
      <c r="A17" s="16" t="s">
        <v>171</v>
      </c>
      <c r="B17" s="22"/>
      <c r="C17" s="22" t="s">
        <v>150</v>
      </c>
      <c r="D17" s="22" t="s">
        <v>162</v>
      </c>
      <c r="E17" s="22" t="s">
        <v>159</v>
      </c>
    </row>
    <row r="18" spans="1:5" ht="15.75" thickBot="1" x14ac:dyDescent="0.3">
      <c r="A18" s="16" t="s">
        <v>172</v>
      </c>
      <c r="B18" s="22">
        <v>1</v>
      </c>
      <c r="C18" s="22"/>
      <c r="D18" s="22"/>
      <c r="E18" s="22"/>
    </row>
    <row r="19" spans="1:5" ht="15.75" thickBot="1" x14ac:dyDescent="0.3">
      <c r="A19" s="16" t="s">
        <v>173</v>
      </c>
      <c r="B19" s="22" t="s">
        <v>150</v>
      </c>
      <c r="C19" s="22"/>
      <c r="D19" s="22"/>
      <c r="E19" s="22"/>
    </row>
    <row r="20" spans="1:5" ht="15.75" thickBot="1" x14ac:dyDescent="0.3">
      <c r="A20" s="16" t="s">
        <v>174</v>
      </c>
      <c r="B20" s="22"/>
      <c r="C20" s="22"/>
      <c r="D20" s="22"/>
      <c r="E20" s="22">
        <v>1</v>
      </c>
    </row>
    <row r="21" spans="1:5" ht="15.75" thickBot="1" x14ac:dyDescent="0.3">
      <c r="A21" s="16" t="s">
        <v>175</v>
      </c>
      <c r="B21" s="22" t="s">
        <v>167</v>
      </c>
      <c r="C21" s="22"/>
      <c r="D21" s="22"/>
      <c r="E21" s="22"/>
    </row>
    <row r="22" spans="1:5" ht="15.75" thickBot="1" x14ac:dyDescent="0.3">
      <c r="A22" s="16" t="s">
        <v>176</v>
      </c>
      <c r="B22" s="22">
        <v>23</v>
      </c>
      <c r="C22" s="22"/>
      <c r="D22" s="22"/>
      <c r="E22" s="22"/>
    </row>
    <row r="23" spans="1:5" ht="15.75" thickBot="1" x14ac:dyDescent="0.3">
      <c r="A23" s="16" t="s">
        <v>177</v>
      </c>
      <c r="B23" s="22" t="s">
        <v>155</v>
      </c>
      <c r="C23" s="22"/>
      <c r="D23" s="22"/>
      <c r="E23" s="22"/>
    </row>
    <row r="24" spans="1:5" ht="15.75" thickBot="1" x14ac:dyDescent="0.3">
      <c r="A24" s="16" t="s">
        <v>178</v>
      </c>
      <c r="B24" s="22">
        <v>2</v>
      </c>
      <c r="C24" s="22"/>
      <c r="D24" s="22"/>
      <c r="E24" s="22"/>
    </row>
    <row r="25" spans="1:5" ht="15.75" thickBot="1" x14ac:dyDescent="0.3">
      <c r="A25" s="16" t="s">
        <v>179</v>
      </c>
      <c r="B25" s="22"/>
      <c r="C25" s="22"/>
      <c r="D25" s="22"/>
      <c r="E25" s="22">
        <v>2</v>
      </c>
    </row>
    <row r="26" spans="1:5" ht="15.75" thickBot="1" x14ac:dyDescent="0.3">
      <c r="A26" s="16"/>
      <c r="B26" s="22"/>
      <c r="C26" s="22"/>
      <c r="D26" s="22"/>
      <c r="E26" s="22"/>
    </row>
    <row r="27" spans="1:5" ht="15.75" thickBot="1" x14ac:dyDescent="0.3">
      <c r="A27" s="18" t="s">
        <v>2</v>
      </c>
      <c r="B27" s="19">
        <v>45</v>
      </c>
      <c r="C27" s="19">
        <v>17</v>
      </c>
      <c r="D27" s="19">
        <v>48</v>
      </c>
      <c r="E27" s="19">
        <v>116</v>
      </c>
    </row>
    <row r="28" spans="1:5" ht="15.75" thickBot="1" x14ac:dyDescent="0.3">
      <c r="A28" s="18" t="s">
        <v>180</v>
      </c>
      <c r="B28" s="335">
        <v>230</v>
      </c>
      <c r="C28" s="336"/>
      <c r="D28" s="336"/>
      <c r="E28" s="337"/>
    </row>
  </sheetData>
  <mergeCells count="3">
    <mergeCell ref="A1:H1"/>
    <mergeCell ref="A2:E2"/>
    <mergeCell ref="B28:E2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T61"/>
  <sheetViews>
    <sheetView topLeftCell="A7" workbookViewId="0">
      <selection activeCell="I11" sqref="I11"/>
    </sheetView>
  </sheetViews>
  <sheetFormatPr defaultRowHeight="15" x14ac:dyDescent="0.25"/>
  <cols>
    <col min="1" max="1" width="14" customWidth="1"/>
    <col min="3" max="3" width="11.140625" customWidth="1"/>
    <col min="4" max="4" width="10.5703125" customWidth="1"/>
    <col min="5" max="5" width="10.28515625" customWidth="1"/>
  </cols>
  <sheetData>
    <row r="2" spans="1:10" ht="15.75" x14ac:dyDescent="0.25">
      <c r="A2" s="278" t="s">
        <v>206</v>
      </c>
      <c r="B2" s="278"/>
      <c r="C2" s="278"/>
      <c r="D2" s="278"/>
      <c r="E2" s="278"/>
      <c r="F2" s="278"/>
      <c r="G2" s="278"/>
      <c r="H2" s="278"/>
    </row>
    <row r="3" spans="1:10" ht="16.5" thickBot="1" x14ac:dyDescent="0.3">
      <c r="A3" s="101"/>
      <c r="B3" s="101"/>
      <c r="C3" s="101"/>
      <c r="D3" s="101"/>
      <c r="E3" s="101"/>
      <c r="F3" s="101"/>
      <c r="G3" s="101"/>
      <c r="H3" s="101"/>
    </row>
    <row r="4" spans="1:10" ht="16.5" thickBot="1" x14ac:dyDescent="0.3">
      <c r="A4" s="339" t="s">
        <v>126</v>
      </c>
      <c r="B4" s="341" t="s">
        <v>127</v>
      </c>
      <c r="C4" s="342"/>
      <c r="D4" s="341" t="s">
        <v>128</v>
      </c>
      <c r="E4" s="343"/>
    </row>
    <row r="5" spans="1:10" ht="16.5" thickBot="1" x14ac:dyDescent="0.3">
      <c r="A5" s="340"/>
      <c r="B5" s="40" t="s">
        <v>129</v>
      </c>
      <c r="C5" s="41" t="s">
        <v>130</v>
      </c>
      <c r="D5" s="41" t="s">
        <v>129</v>
      </c>
      <c r="E5" s="41" t="s">
        <v>130</v>
      </c>
      <c r="H5" s="21"/>
      <c r="J5" s="31"/>
    </row>
    <row r="6" spans="1:10" ht="18" customHeight="1" thickBot="1" x14ac:dyDescent="0.3">
      <c r="A6" s="14" t="s">
        <v>131</v>
      </c>
      <c r="B6" s="15">
        <v>5</v>
      </c>
      <c r="C6" s="15">
        <v>7</v>
      </c>
      <c r="D6" s="15">
        <v>5</v>
      </c>
      <c r="E6" s="15"/>
      <c r="G6" s="21"/>
      <c r="H6" s="21"/>
      <c r="J6" s="21"/>
    </row>
    <row r="7" spans="1:10" ht="18" customHeight="1" thickBot="1" x14ac:dyDescent="0.3">
      <c r="A7" s="16" t="s">
        <v>132</v>
      </c>
      <c r="B7" s="15">
        <v>18</v>
      </c>
      <c r="C7" s="15">
        <v>37</v>
      </c>
      <c r="D7" s="15">
        <v>13</v>
      </c>
      <c r="E7" s="15"/>
      <c r="G7" s="21"/>
      <c r="H7" s="21"/>
      <c r="J7" s="21"/>
    </row>
    <row r="8" spans="1:10" ht="18" customHeight="1" thickBot="1" x14ac:dyDescent="0.3">
      <c r="A8" s="16" t="s">
        <v>133</v>
      </c>
      <c r="B8" s="15">
        <v>11</v>
      </c>
      <c r="C8" s="15">
        <v>13</v>
      </c>
      <c r="D8" s="15">
        <v>18</v>
      </c>
      <c r="E8" s="15"/>
      <c r="G8" s="21"/>
      <c r="H8" s="21"/>
      <c r="J8" s="21"/>
    </row>
    <row r="9" spans="1:10" ht="18" customHeight="1" thickBot="1" x14ac:dyDescent="0.3">
      <c r="A9" s="16" t="s">
        <v>134</v>
      </c>
      <c r="B9" s="15">
        <v>19</v>
      </c>
      <c r="C9" s="15">
        <v>22</v>
      </c>
      <c r="D9" s="15">
        <v>4</v>
      </c>
      <c r="E9" s="15"/>
      <c r="G9" s="21"/>
      <c r="H9" s="21"/>
      <c r="J9" s="21"/>
    </row>
    <row r="10" spans="1:10" ht="18" customHeight="1" thickBot="1" x14ac:dyDescent="0.3">
      <c r="A10" s="16" t="s">
        <v>17</v>
      </c>
      <c r="B10" s="15">
        <v>6</v>
      </c>
      <c r="C10" s="15">
        <v>1</v>
      </c>
      <c r="D10" s="15">
        <v>1</v>
      </c>
      <c r="E10" s="15"/>
      <c r="G10" s="21"/>
      <c r="H10" s="21"/>
      <c r="J10" s="21"/>
    </row>
    <row r="11" spans="1:10" ht="18" customHeight="1" thickBot="1" x14ac:dyDescent="0.3">
      <c r="A11" s="16" t="s">
        <v>19</v>
      </c>
      <c r="B11" s="15">
        <v>5</v>
      </c>
      <c r="C11" s="15">
        <v>1</v>
      </c>
      <c r="D11" s="15">
        <v>3</v>
      </c>
      <c r="E11" s="15"/>
      <c r="G11" s="21"/>
      <c r="H11" s="21"/>
      <c r="J11" s="21"/>
    </row>
    <row r="12" spans="1:10" ht="18" customHeight="1" thickBot="1" x14ac:dyDescent="0.3">
      <c r="A12" s="16" t="s">
        <v>20</v>
      </c>
      <c r="B12" s="15">
        <v>7</v>
      </c>
      <c r="C12" s="15">
        <v>1</v>
      </c>
      <c r="D12" s="15">
        <v>2</v>
      </c>
      <c r="E12" s="15"/>
      <c r="G12" s="31"/>
      <c r="H12" s="21"/>
      <c r="J12" s="21"/>
    </row>
    <row r="13" spans="1:10" ht="18" customHeight="1" thickBot="1" x14ac:dyDescent="0.3">
      <c r="A13" s="16" t="s">
        <v>21</v>
      </c>
      <c r="B13" s="15">
        <v>4</v>
      </c>
      <c r="C13" s="15">
        <v>1</v>
      </c>
      <c r="D13" s="15">
        <v>2</v>
      </c>
      <c r="E13" s="15"/>
      <c r="G13" s="31"/>
      <c r="H13" s="21"/>
      <c r="J13" s="21"/>
    </row>
    <row r="14" spans="1:10" ht="18" customHeight="1" thickBot="1" x14ac:dyDescent="0.3">
      <c r="A14" s="16" t="s">
        <v>193</v>
      </c>
      <c r="B14" s="15">
        <v>3</v>
      </c>
      <c r="C14" s="15">
        <v>0</v>
      </c>
      <c r="D14" s="15">
        <v>1</v>
      </c>
      <c r="E14" s="15"/>
      <c r="G14" s="31"/>
      <c r="H14" s="21"/>
      <c r="J14" s="21"/>
    </row>
    <row r="15" spans="1:10" ht="18" customHeight="1" thickBot="1" x14ac:dyDescent="0.3">
      <c r="A15" s="16" t="s">
        <v>22</v>
      </c>
      <c r="B15" s="15">
        <v>4</v>
      </c>
      <c r="C15" s="15">
        <v>1</v>
      </c>
      <c r="D15" s="15">
        <v>2</v>
      </c>
      <c r="E15" s="15"/>
      <c r="G15" s="31"/>
      <c r="H15" s="21"/>
      <c r="J15" s="21"/>
    </row>
    <row r="16" spans="1:10" ht="18" customHeight="1" thickBot="1" x14ac:dyDescent="0.3">
      <c r="A16" s="16" t="s">
        <v>25</v>
      </c>
      <c r="B16" s="15">
        <v>5</v>
      </c>
      <c r="C16" s="15">
        <v>3</v>
      </c>
      <c r="D16" s="15">
        <v>2</v>
      </c>
      <c r="E16" s="15"/>
      <c r="G16" s="31"/>
      <c r="H16" s="21"/>
      <c r="J16" s="21"/>
    </row>
    <row r="17" spans="1:20" ht="18" customHeight="1" thickBot="1" x14ac:dyDescent="0.3">
      <c r="A17" s="16" t="s">
        <v>23</v>
      </c>
      <c r="B17" s="15">
        <v>5</v>
      </c>
      <c r="C17" s="15">
        <v>1</v>
      </c>
      <c r="D17" s="15"/>
      <c r="E17" s="15"/>
      <c r="G17" s="31"/>
      <c r="H17" s="21"/>
      <c r="J17" s="21"/>
    </row>
    <row r="18" spans="1:20" ht="18" customHeight="1" thickBot="1" x14ac:dyDescent="0.3">
      <c r="A18" s="16" t="s">
        <v>24</v>
      </c>
      <c r="B18" s="15">
        <v>6</v>
      </c>
      <c r="C18" s="15">
        <v>1</v>
      </c>
      <c r="D18" s="15">
        <v>2</v>
      </c>
      <c r="E18" s="15"/>
      <c r="G18" s="31"/>
      <c r="H18" s="21"/>
      <c r="J18" s="21"/>
    </row>
    <row r="19" spans="1:20" ht="18" customHeight="1" thickBot="1" x14ac:dyDescent="0.3">
      <c r="A19" s="16" t="s">
        <v>135</v>
      </c>
      <c r="B19" s="15">
        <v>3</v>
      </c>
      <c r="C19" s="15">
        <v>1</v>
      </c>
      <c r="D19" s="15">
        <v>2</v>
      </c>
      <c r="E19" s="15"/>
      <c r="G19" s="31"/>
      <c r="H19" s="21"/>
      <c r="J19" s="21"/>
    </row>
    <row r="20" spans="1:20" ht="18" customHeight="1" thickBot="1" x14ac:dyDescent="0.3">
      <c r="A20" s="16" t="s">
        <v>136</v>
      </c>
      <c r="B20" s="15">
        <v>5</v>
      </c>
      <c r="C20" s="15">
        <v>1</v>
      </c>
      <c r="D20" s="15">
        <v>1</v>
      </c>
      <c r="E20" s="15"/>
      <c r="G20" s="31"/>
      <c r="H20" s="21"/>
      <c r="J20" s="21"/>
    </row>
    <row r="21" spans="1:20" ht="18" customHeight="1" thickBot="1" x14ac:dyDescent="0.3">
      <c r="A21" s="16" t="s">
        <v>18</v>
      </c>
      <c r="B21" s="15">
        <v>4</v>
      </c>
      <c r="C21" s="15">
        <v>1</v>
      </c>
      <c r="D21" s="15">
        <v>1</v>
      </c>
      <c r="E21" s="15"/>
      <c r="G21" s="31"/>
      <c r="H21" s="21"/>
      <c r="J21" s="21"/>
    </row>
    <row r="22" spans="1:20" ht="18" customHeight="1" thickBot="1" x14ac:dyDescent="0.3">
      <c r="A22" s="16" t="s">
        <v>137</v>
      </c>
      <c r="B22" s="15">
        <v>4</v>
      </c>
      <c r="C22" s="15">
        <v>1</v>
      </c>
      <c r="D22" s="15">
        <v>2</v>
      </c>
      <c r="E22" s="15"/>
      <c r="G22" s="31"/>
      <c r="H22" s="21"/>
      <c r="J22" s="21"/>
    </row>
    <row r="23" spans="1:20" ht="18" customHeight="1" thickBot="1" x14ac:dyDescent="0.3">
      <c r="A23" s="16" t="s">
        <v>138</v>
      </c>
      <c r="B23" s="15">
        <v>7</v>
      </c>
      <c r="C23" s="15">
        <v>1</v>
      </c>
      <c r="D23" s="15">
        <v>3</v>
      </c>
      <c r="E23" s="15"/>
      <c r="G23" s="31"/>
      <c r="H23" s="21"/>
      <c r="J23" s="31"/>
    </row>
    <row r="24" spans="1:20" ht="18" customHeight="1" thickBot="1" x14ac:dyDescent="0.3">
      <c r="A24" s="16" t="s">
        <v>139</v>
      </c>
      <c r="B24" s="15">
        <v>4</v>
      </c>
      <c r="C24" s="15">
        <v>1</v>
      </c>
      <c r="D24" s="15">
        <v>1</v>
      </c>
      <c r="E24" s="15"/>
      <c r="H24" s="21"/>
      <c r="J24" s="31"/>
    </row>
    <row r="25" spans="1:20" ht="18" customHeight="1" thickBot="1" x14ac:dyDescent="0.3">
      <c r="A25" s="28" t="s">
        <v>140</v>
      </c>
      <c r="B25" s="29">
        <v>4</v>
      </c>
      <c r="C25" s="29">
        <v>1</v>
      </c>
      <c r="D25" s="29">
        <v>2</v>
      </c>
      <c r="E25" s="29"/>
      <c r="H25" s="21"/>
    </row>
    <row r="26" spans="1:20" ht="18" customHeight="1" thickBot="1" x14ac:dyDescent="0.3">
      <c r="A26" s="14" t="s">
        <v>141</v>
      </c>
      <c r="B26" s="32">
        <v>4</v>
      </c>
      <c r="C26" s="32">
        <v>1</v>
      </c>
      <c r="D26" s="32">
        <v>2</v>
      </c>
      <c r="E26" s="33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</row>
    <row r="27" spans="1:20" s="30" customFormat="1" x14ac:dyDescent="0.25">
      <c r="A27" s="20"/>
      <c r="B27" s="21"/>
      <c r="C27" s="21"/>
      <c r="D27" s="21"/>
      <c r="E27" s="2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8" spans="1:20" x14ac:dyDescent="0.25">
      <c r="A28" s="344" t="s">
        <v>192</v>
      </c>
      <c r="B28" s="344"/>
      <c r="C28" s="17"/>
      <c r="D28" s="17"/>
      <c r="E28" s="46">
        <f>SUM(B6:B26)</f>
        <v>133</v>
      </c>
    </row>
    <row r="29" spans="1:20" x14ac:dyDescent="0.25">
      <c r="A29" s="338" t="s">
        <v>142</v>
      </c>
      <c r="B29" s="338"/>
      <c r="C29" s="17"/>
      <c r="D29" s="17"/>
      <c r="E29" s="46">
        <f>SUM(D6:D26)</f>
        <v>69</v>
      </c>
    </row>
    <row r="30" spans="1:20" x14ac:dyDescent="0.25">
      <c r="A30" s="24" t="s">
        <v>143</v>
      </c>
      <c r="B30" s="17"/>
      <c r="C30" s="17"/>
      <c r="D30" s="17"/>
      <c r="E30" s="46">
        <f>SUM(E28:E29)</f>
        <v>202</v>
      </c>
    </row>
    <row r="31" spans="1:20" x14ac:dyDescent="0.25">
      <c r="A31" s="24" t="s">
        <v>144</v>
      </c>
      <c r="B31" s="17"/>
      <c r="C31" s="17"/>
      <c r="D31" s="17"/>
      <c r="E31" s="46">
        <f>SUM(C6:C26)</f>
        <v>97</v>
      </c>
    </row>
    <row r="32" spans="1:20" x14ac:dyDescent="0.25">
      <c r="A32" s="24" t="s">
        <v>145</v>
      </c>
      <c r="B32" s="17"/>
      <c r="C32" s="17"/>
      <c r="D32" s="17"/>
      <c r="E32" s="46">
        <f>SUM(E30:E31)</f>
        <v>299</v>
      </c>
    </row>
    <row r="41" spans="1:1" x14ac:dyDescent="0.25">
      <c r="A41" s="21"/>
    </row>
    <row r="42" spans="1:1" x14ac:dyDescent="0.25">
      <c r="A42" s="21"/>
    </row>
    <row r="43" spans="1:1" x14ac:dyDescent="0.25">
      <c r="A43" s="21"/>
    </row>
    <row r="44" spans="1:1" x14ac:dyDescent="0.25">
      <c r="A44" s="21"/>
    </row>
    <row r="45" spans="1:1" x14ac:dyDescent="0.25">
      <c r="A45" s="21"/>
    </row>
    <row r="46" spans="1:1" x14ac:dyDescent="0.25">
      <c r="A46" s="21"/>
    </row>
    <row r="47" spans="1:1" x14ac:dyDescent="0.25">
      <c r="A47" s="21"/>
    </row>
    <row r="48" spans="1:1" x14ac:dyDescent="0.25">
      <c r="A48" s="21"/>
    </row>
    <row r="49" spans="1:1" x14ac:dyDescent="0.25">
      <c r="A49" s="21"/>
    </row>
    <row r="50" spans="1:1" x14ac:dyDescent="0.25">
      <c r="A50" s="21"/>
    </row>
    <row r="51" spans="1:1" x14ac:dyDescent="0.25">
      <c r="A51" s="21"/>
    </row>
    <row r="52" spans="1:1" x14ac:dyDescent="0.25">
      <c r="A52" s="21"/>
    </row>
    <row r="53" spans="1:1" x14ac:dyDescent="0.25">
      <c r="A53" s="21"/>
    </row>
    <row r="54" spans="1:1" x14ac:dyDescent="0.25">
      <c r="A54" s="21"/>
    </row>
    <row r="55" spans="1:1" x14ac:dyDescent="0.25">
      <c r="A55" s="21"/>
    </row>
    <row r="56" spans="1:1" x14ac:dyDescent="0.25">
      <c r="A56" s="21"/>
    </row>
    <row r="57" spans="1:1" x14ac:dyDescent="0.25">
      <c r="A57" s="21"/>
    </row>
    <row r="58" spans="1:1" x14ac:dyDescent="0.25">
      <c r="A58" s="21"/>
    </row>
    <row r="59" spans="1:1" x14ac:dyDescent="0.25">
      <c r="A59" s="21"/>
    </row>
    <row r="60" spans="1:1" x14ac:dyDescent="0.25">
      <c r="A60" s="21"/>
    </row>
    <row r="61" spans="1:1" x14ac:dyDescent="0.25">
      <c r="A61" s="31"/>
    </row>
  </sheetData>
  <mergeCells count="6">
    <mergeCell ref="A29:B29"/>
    <mergeCell ref="A2:H2"/>
    <mergeCell ref="A4:A5"/>
    <mergeCell ref="B4:C4"/>
    <mergeCell ref="D4:E4"/>
    <mergeCell ref="A28:B28"/>
  </mergeCells>
  <pageMargins left="0.7" right="0.7" top="0.75" bottom="0.75" header="0.3" footer="0.3"/>
  <pageSetup paperSize="9" orientation="portrait" r:id="rId1"/>
  <ignoredErrors>
    <ignoredError sqref="E31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5" sqref="H15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L13"/>
  <sheetViews>
    <sheetView workbookViewId="0">
      <selection activeCell="H11" sqref="H11"/>
    </sheetView>
  </sheetViews>
  <sheetFormatPr defaultRowHeight="15" x14ac:dyDescent="0.25"/>
  <cols>
    <col min="1" max="1" width="14.5703125" customWidth="1"/>
    <col min="2" max="2" width="17.42578125" customWidth="1"/>
    <col min="3" max="3" width="16.7109375" customWidth="1"/>
    <col min="4" max="4" width="11.5703125" customWidth="1"/>
    <col min="6" max="6" width="15.42578125" customWidth="1"/>
    <col min="7" max="8" width="13.85546875" customWidth="1"/>
    <col min="9" max="9" width="16.140625" customWidth="1"/>
  </cols>
  <sheetData>
    <row r="2" spans="1:12" x14ac:dyDescent="0.25">
      <c r="A2" s="274" t="s">
        <v>27</v>
      </c>
      <c r="B2" s="274"/>
      <c r="C2" s="274"/>
      <c r="D2" s="274"/>
      <c r="E2" s="274"/>
      <c r="F2" s="274"/>
      <c r="G2" s="274"/>
      <c r="H2" s="274"/>
      <c r="I2" s="274"/>
      <c r="J2" s="274"/>
    </row>
    <row r="3" spans="1:12" ht="15.75" x14ac:dyDescent="0.25">
      <c r="A3" s="275" t="s">
        <v>28</v>
      </c>
      <c r="B3" s="275"/>
      <c r="C3" s="275"/>
      <c r="D3" s="275"/>
      <c r="E3" s="3"/>
    </row>
    <row r="4" spans="1:12" ht="16.5" thickBot="1" x14ac:dyDescent="0.3">
      <c r="A4" s="100"/>
      <c r="B4" s="100"/>
      <c r="C4" s="100"/>
      <c r="D4" s="100"/>
      <c r="E4" s="3"/>
      <c r="F4" s="276" t="s">
        <v>200</v>
      </c>
      <c r="G4" s="277"/>
      <c r="H4" s="277"/>
      <c r="I4" s="277"/>
      <c r="J4" s="277"/>
      <c r="K4" s="277"/>
      <c r="L4" s="277"/>
    </row>
    <row r="5" spans="1:12" ht="26.25" thickBot="1" x14ac:dyDescent="0.3">
      <c r="A5" s="66" t="s">
        <v>29</v>
      </c>
      <c r="B5" s="43" t="s">
        <v>256</v>
      </c>
      <c r="C5" s="43" t="s">
        <v>257</v>
      </c>
      <c r="D5" s="44" t="s">
        <v>30</v>
      </c>
    </row>
    <row r="6" spans="1:12" ht="39" customHeight="1" thickBot="1" x14ac:dyDescent="0.3">
      <c r="A6" s="67" t="s">
        <v>31</v>
      </c>
      <c r="B6" s="213">
        <v>470633568.35000002</v>
      </c>
      <c r="C6" s="213">
        <v>540167565.52999997</v>
      </c>
      <c r="D6" s="138">
        <f>(C6-B6)/B6*100</f>
        <v>14.774551127702182</v>
      </c>
      <c r="F6" s="69" t="s">
        <v>29</v>
      </c>
      <c r="G6" s="43" t="s">
        <v>256</v>
      </c>
      <c r="H6" s="43" t="s">
        <v>257</v>
      </c>
      <c r="I6" s="44" t="s">
        <v>30</v>
      </c>
    </row>
    <row r="7" spans="1:12" ht="39" customHeight="1" thickBot="1" x14ac:dyDescent="0.3">
      <c r="A7" s="203" t="s">
        <v>32</v>
      </c>
      <c r="B7" s="213">
        <v>10293279.82</v>
      </c>
      <c r="C7" s="213">
        <v>23997598.32</v>
      </c>
      <c r="D7" s="204">
        <f>(C7-B7)/B7*100</f>
        <v>133.13850142665217</v>
      </c>
      <c r="F7" s="70" t="s">
        <v>35</v>
      </c>
      <c r="G7" s="103">
        <v>3341968.73</v>
      </c>
      <c r="H7" s="103">
        <v>4962926.2</v>
      </c>
      <c r="I7" s="187">
        <f>(H7-G7)/G7*100</f>
        <v>48.503071122391987</v>
      </c>
    </row>
    <row r="8" spans="1:12" ht="39" thickBot="1" x14ac:dyDescent="0.3">
      <c r="A8" s="67" t="s">
        <v>33</v>
      </c>
      <c r="B8" s="213">
        <v>17465929.670000002</v>
      </c>
      <c r="C8" s="213">
        <v>20757117.309999999</v>
      </c>
      <c r="D8" s="138">
        <f t="shared" ref="D8:D9" si="0">(C8-B8)/B8*100</f>
        <v>18.843472418493924</v>
      </c>
      <c r="F8" s="70" t="s">
        <v>36</v>
      </c>
      <c r="G8" s="103">
        <v>5064342.3499999996</v>
      </c>
      <c r="H8" s="103">
        <v>5285160.75</v>
      </c>
      <c r="I8" s="187">
        <f t="shared" ref="I8:I9" si="1">(H8-G8)/G8*100</f>
        <v>4.3602581488196668</v>
      </c>
    </row>
    <row r="9" spans="1:12" ht="51.75" customHeight="1" thickBot="1" x14ac:dyDescent="0.3">
      <c r="A9" s="68" t="s">
        <v>34</v>
      </c>
      <c r="B9" s="164">
        <f>SUM(B5:B8)</f>
        <v>498392777.84000003</v>
      </c>
      <c r="C9" s="164">
        <f>SUM(C5:C8)</f>
        <v>584922281.15999997</v>
      </c>
      <c r="D9" s="165">
        <f t="shared" si="0"/>
        <v>17.361708910593133</v>
      </c>
      <c r="F9" s="214" t="s">
        <v>37</v>
      </c>
      <c r="G9" s="103">
        <v>2603527.75</v>
      </c>
      <c r="H9" s="103">
        <v>3390259.32</v>
      </c>
      <c r="I9" s="187">
        <f t="shared" si="1"/>
        <v>30.217906069946821</v>
      </c>
    </row>
    <row r="10" spans="1:12" ht="38.25" customHeight="1" x14ac:dyDescent="0.25">
      <c r="B10" s="48"/>
      <c r="F10" s="62"/>
      <c r="G10" s="63"/>
      <c r="H10" s="64"/>
      <c r="I10" s="64"/>
    </row>
    <row r="11" spans="1:12" x14ac:dyDescent="0.25">
      <c r="G11" s="49"/>
      <c r="H11" s="50"/>
      <c r="I11" s="51"/>
      <c r="J11" s="31"/>
    </row>
    <row r="12" spans="1:12" x14ac:dyDescent="0.25">
      <c r="G12" s="49"/>
      <c r="H12" s="50"/>
      <c r="I12" s="51"/>
      <c r="J12" s="31"/>
    </row>
    <row r="13" spans="1:12" ht="15.75" x14ac:dyDescent="0.25">
      <c r="C13" s="2"/>
      <c r="G13" s="31"/>
      <c r="H13" s="31"/>
      <c r="I13" s="31"/>
      <c r="J13" s="31"/>
    </row>
  </sheetData>
  <mergeCells count="3">
    <mergeCell ref="A2:J2"/>
    <mergeCell ref="A3:D3"/>
    <mergeCell ref="F4:L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H23"/>
  <sheetViews>
    <sheetView topLeftCell="A4" workbookViewId="0">
      <selection activeCell="B6" sqref="B6:C22"/>
    </sheetView>
  </sheetViews>
  <sheetFormatPr defaultRowHeight="15" x14ac:dyDescent="0.25"/>
  <cols>
    <col min="1" max="1" width="27.5703125" customWidth="1"/>
    <col min="2" max="2" width="17" customWidth="1"/>
    <col min="3" max="3" width="17.42578125" customWidth="1"/>
    <col min="4" max="4" width="11.42578125" customWidth="1"/>
    <col min="5" max="5" width="6.42578125" customWidth="1"/>
  </cols>
  <sheetData>
    <row r="2" spans="1:8" ht="15.75" x14ac:dyDescent="0.25">
      <c r="A2" s="278" t="s">
        <v>205</v>
      </c>
      <c r="B2" s="278"/>
      <c r="C2" s="278"/>
      <c r="D2" s="278"/>
      <c r="E2" s="278"/>
      <c r="F2" s="278"/>
      <c r="G2" s="278"/>
      <c r="H2" s="278"/>
    </row>
    <row r="3" spans="1:8" ht="16.5" thickBot="1" x14ac:dyDescent="0.3">
      <c r="A3" s="101"/>
      <c r="B3" s="101"/>
      <c r="C3" s="101"/>
      <c r="D3" s="101"/>
      <c r="E3" s="101"/>
      <c r="F3" s="101"/>
      <c r="G3" s="101"/>
      <c r="H3" s="101"/>
    </row>
    <row r="4" spans="1:8" x14ac:dyDescent="0.25">
      <c r="A4" s="279" t="s">
        <v>38</v>
      </c>
      <c r="B4" s="281" t="s">
        <v>256</v>
      </c>
      <c r="C4" s="281" t="s">
        <v>257</v>
      </c>
      <c r="D4" s="283" t="s">
        <v>30</v>
      </c>
      <c r="E4" s="4"/>
    </row>
    <row r="5" spans="1:8" ht="18" customHeight="1" thickBot="1" x14ac:dyDescent="0.3">
      <c r="A5" s="280"/>
      <c r="B5" s="282"/>
      <c r="C5" s="282"/>
      <c r="D5" s="284"/>
      <c r="E5" s="4"/>
    </row>
    <row r="6" spans="1:8" ht="23.25" customHeight="1" thickBot="1" x14ac:dyDescent="0.3">
      <c r="A6" s="71" t="s">
        <v>55</v>
      </c>
      <c r="B6" s="177">
        <v>215822005.41</v>
      </c>
      <c r="C6" s="177">
        <v>275459542.81</v>
      </c>
      <c r="D6" s="145">
        <f>(C6-B6)/B6*100</f>
        <v>27.6327417524945</v>
      </c>
      <c r="E6" s="4"/>
    </row>
    <row r="7" spans="1:8" ht="23.25" customHeight="1" thickBot="1" x14ac:dyDescent="0.3">
      <c r="A7" s="71" t="s">
        <v>39</v>
      </c>
      <c r="B7" s="177">
        <v>25530653.420000002</v>
      </c>
      <c r="C7" s="177">
        <v>29729524.899999999</v>
      </c>
      <c r="D7" s="145">
        <f t="shared" ref="D7:D23" si="0">(C7-B7)/B7*100</f>
        <v>16.446392542036225</v>
      </c>
      <c r="E7" s="4"/>
    </row>
    <row r="8" spans="1:8" ht="23.25" customHeight="1" thickBot="1" x14ac:dyDescent="0.3">
      <c r="A8" s="71" t="s">
        <v>40</v>
      </c>
      <c r="B8" s="177">
        <v>4149025.71</v>
      </c>
      <c r="C8" s="177">
        <v>5226988.97</v>
      </c>
      <c r="D8" s="145">
        <f t="shared" si="0"/>
        <v>25.98111786586157</v>
      </c>
      <c r="E8" s="4"/>
    </row>
    <row r="9" spans="1:8" ht="23.25" customHeight="1" thickBot="1" x14ac:dyDescent="0.3">
      <c r="A9" s="72" t="s">
        <v>41</v>
      </c>
      <c r="B9" s="178">
        <v>27043257.129999999</v>
      </c>
      <c r="C9" s="178">
        <v>28744690.66</v>
      </c>
      <c r="D9" s="145">
        <f t="shared" si="0"/>
        <v>6.2915259128033929</v>
      </c>
      <c r="E9" s="4"/>
    </row>
    <row r="10" spans="1:8" ht="23.25" customHeight="1" thickBot="1" x14ac:dyDescent="0.3">
      <c r="A10" s="71" t="s">
        <v>42</v>
      </c>
      <c r="B10" s="177">
        <v>13602073.48</v>
      </c>
      <c r="C10" s="177">
        <v>15445412.720000001</v>
      </c>
      <c r="D10" s="145">
        <f t="shared" si="0"/>
        <v>13.551898853585667</v>
      </c>
      <c r="E10" s="4"/>
    </row>
    <row r="11" spans="1:8" ht="23.25" customHeight="1" thickBot="1" x14ac:dyDescent="0.3">
      <c r="A11" s="71" t="s">
        <v>43</v>
      </c>
      <c r="B11" s="177">
        <v>9639586.75</v>
      </c>
      <c r="C11" s="177">
        <v>9362325.9700000007</v>
      </c>
      <c r="D11" s="145">
        <f t="shared" si="0"/>
        <v>-2.8762724709127117</v>
      </c>
      <c r="E11" s="4"/>
    </row>
    <row r="12" spans="1:8" ht="23.25" customHeight="1" thickBot="1" x14ac:dyDescent="0.3">
      <c r="A12" s="71" t="s">
        <v>44</v>
      </c>
      <c r="B12" s="177">
        <v>17818196.879999999</v>
      </c>
      <c r="C12" s="177">
        <v>21404983.609999999</v>
      </c>
      <c r="D12" s="145">
        <f t="shared" si="0"/>
        <v>20.129908509575301</v>
      </c>
      <c r="E12" s="4"/>
    </row>
    <row r="13" spans="1:8" ht="23.25" customHeight="1" thickBot="1" x14ac:dyDescent="0.3">
      <c r="A13" s="71" t="s">
        <v>45</v>
      </c>
      <c r="B13" s="177">
        <v>3394810.71</v>
      </c>
      <c r="C13" s="177">
        <v>3913291.6</v>
      </c>
      <c r="D13" s="145">
        <f t="shared" si="0"/>
        <v>15.272748152723958</v>
      </c>
      <c r="E13" s="4"/>
    </row>
    <row r="14" spans="1:8" ht="23.25" customHeight="1" thickBot="1" x14ac:dyDescent="0.3">
      <c r="A14" s="71" t="s">
        <v>46</v>
      </c>
      <c r="B14" s="177">
        <v>8015941.8399999999</v>
      </c>
      <c r="C14" s="177">
        <v>10081889.49</v>
      </c>
      <c r="D14" s="145">
        <f t="shared" si="0"/>
        <v>25.772987020574494</v>
      </c>
      <c r="E14" s="4"/>
    </row>
    <row r="15" spans="1:8" ht="23.25" customHeight="1" thickBot="1" x14ac:dyDescent="0.3">
      <c r="A15" s="71" t="s">
        <v>47</v>
      </c>
      <c r="B15" s="177">
        <v>20749973.18</v>
      </c>
      <c r="C15" s="177">
        <v>18390663.399999999</v>
      </c>
      <c r="D15" s="145">
        <f t="shared" si="0"/>
        <v>-11.370182310760949</v>
      </c>
      <c r="E15" s="4"/>
    </row>
    <row r="16" spans="1:8" ht="23.25" customHeight="1" thickBot="1" x14ac:dyDescent="0.3">
      <c r="A16" s="71" t="s">
        <v>48</v>
      </c>
      <c r="B16" s="177">
        <v>9877026.1899999995</v>
      </c>
      <c r="C16" s="177">
        <v>12059532.91</v>
      </c>
      <c r="D16" s="145">
        <f t="shared" si="0"/>
        <v>22.09679996808838</v>
      </c>
      <c r="E16" s="4"/>
    </row>
    <row r="17" spans="1:5" ht="23.25" customHeight="1" thickBot="1" x14ac:dyDescent="0.3">
      <c r="A17" s="71" t="s">
        <v>49</v>
      </c>
      <c r="B17" s="177">
        <v>7967610.7800000003</v>
      </c>
      <c r="C17" s="177">
        <v>9160216.5500000007</v>
      </c>
      <c r="D17" s="145">
        <f t="shared" si="0"/>
        <v>14.968173056264684</v>
      </c>
      <c r="E17" s="4"/>
    </row>
    <row r="18" spans="1:5" ht="23.25" customHeight="1" thickBot="1" x14ac:dyDescent="0.3">
      <c r="A18" s="71" t="s">
        <v>50</v>
      </c>
      <c r="B18" s="177">
        <v>4409148.68</v>
      </c>
      <c r="C18" s="177">
        <v>5735145.6799999997</v>
      </c>
      <c r="D18" s="145">
        <f t="shared" si="0"/>
        <v>30.073764715958728</v>
      </c>
      <c r="E18" s="4"/>
    </row>
    <row r="19" spans="1:5" ht="23.25" customHeight="1" thickBot="1" x14ac:dyDescent="0.3">
      <c r="A19" s="72" t="s">
        <v>51</v>
      </c>
      <c r="B19" s="177">
        <v>70817874.390000001</v>
      </c>
      <c r="C19" s="177">
        <v>71765326.340000004</v>
      </c>
      <c r="D19" s="145">
        <f>(C19-B19)/B19*100</f>
        <v>1.33787120576693</v>
      </c>
      <c r="E19" s="4"/>
    </row>
    <row r="20" spans="1:5" ht="23.25" customHeight="1" thickBot="1" x14ac:dyDescent="0.3">
      <c r="A20" s="71" t="s">
        <v>52</v>
      </c>
      <c r="B20" s="177">
        <v>19609375.640000001</v>
      </c>
      <c r="C20" s="177">
        <v>22652751.91</v>
      </c>
      <c r="D20" s="145">
        <f t="shared" si="0"/>
        <v>15.520005969960598</v>
      </c>
      <c r="E20" s="4"/>
    </row>
    <row r="21" spans="1:5" ht="23.25" customHeight="1" thickBot="1" x14ac:dyDescent="0.3">
      <c r="A21" s="71" t="s">
        <v>53</v>
      </c>
      <c r="B21" s="177">
        <v>24302204.620000001</v>
      </c>
      <c r="C21" s="177">
        <v>28331804.510000002</v>
      </c>
      <c r="D21" s="145">
        <f t="shared" si="0"/>
        <v>16.581211264609951</v>
      </c>
      <c r="E21" s="4"/>
    </row>
    <row r="22" spans="1:5" ht="23.25" customHeight="1" thickBot="1" x14ac:dyDescent="0.3">
      <c r="A22" s="71" t="s">
        <v>54</v>
      </c>
      <c r="B22" s="177">
        <v>15644013.029999999</v>
      </c>
      <c r="C22" s="177">
        <v>17458189.129999999</v>
      </c>
      <c r="D22" s="145">
        <f t="shared" si="0"/>
        <v>11.596615884434607</v>
      </c>
      <c r="E22" s="4"/>
    </row>
    <row r="23" spans="1:5" ht="26.25" customHeight="1" thickBot="1" x14ac:dyDescent="0.3">
      <c r="A23" s="128" t="s">
        <v>2</v>
      </c>
      <c r="B23" s="143">
        <f>SUM(B6:B22)</f>
        <v>498392777.83999991</v>
      </c>
      <c r="C23" s="143">
        <f>SUM(C6:C22)</f>
        <v>584922281.16000009</v>
      </c>
      <c r="D23" s="144">
        <f t="shared" si="0"/>
        <v>17.361708910593187</v>
      </c>
      <c r="E23" s="4"/>
    </row>
  </sheetData>
  <mergeCells count="5">
    <mergeCell ref="A2:H2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24"/>
  <sheetViews>
    <sheetView workbookViewId="0">
      <selection activeCell="G21" sqref="G21"/>
    </sheetView>
  </sheetViews>
  <sheetFormatPr defaultRowHeight="15" x14ac:dyDescent="0.25"/>
  <cols>
    <col min="1" max="1" width="25.28515625" customWidth="1"/>
    <col min="2" max="2" width="15.140625" customWidth="1"/>
    <col min="3" max="3" width="16.7109375" customWidth="1"/>
    <col min="4" max="4" width="14.5703125" customWidth="1"/>
    <col min="5" max="5" width="13.85546875" customWidth="1"/>
    <col min="6" max="6" width="15.42578125" customWidth="1"/>
    <col min="7" max="7" width="18" customWidth="1"/>
    <col min="8" max="8" width="11.140625" customWidth="1"/>
    <col min="9" max="9" width="14.85546875" customWidth="1"/>
  </cols>
  <sheetData>
    <row r="1" spans="1:11" ht="16.5" thickBot="1" x14ac:dyDescent="0.3">
      <c r="A1" s="237" t="s">
        <v>259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.75" thickBot="1" x14ac:dyDescent="0.3">
      <c r="A2" s="285" t="s">
        <v>56</v>
      </c>
      <c r="B2" s="287" t="s">
        <v>256</v>
      </c>
      <c r="C2" s="288"/>
      <c r="D2" s="288"/>
      <c r="E2" s="289"/>
      <c r="F2" s="287" t="s">
        <v>257</v>
      </c>
      <c r="G2" s="288"/>
      <c r="H2" s="288"/>
      <c r="I2" s="289"/>
    </row>
    <row r="3" spans="1:11" ht="42.75" thickBot="1" x14ac:dyDescent="0.3">
      <c r="A3" s="286"/>
      <c r="B3" s="37" t="s">
        <v>57</v>
      </c>
      <c r="C3" s="37" t="s">
        <v>28</v>
      </c>
      <c r="D3" s="38" t="s">
        <v>58</v>
      </c>
      <c r="E3" s="38" t="s">
        <v>199</v>
      </c>
      <c r="F3" s="37" t="s">
        <v>57</v>
      </c>
      <c r="G3" s="37" t="s">
        <v>28</v>
      </c>
      <c r="H3" s="38" t="s">
        <v>58</v>
      </c>
      <c r="I3" s="38" t="s">
        <v>198</v>
      </c>
    </row>
    <row r="4" spans="1:11" ht="20.25" customHeight="1" thickBot="1" x14ac:dyDescent="0.3">
      <c r="A4" s="5" t="s">
        <v>59</v>
      </c>
      <c r="B4" s="191">
        <v>31050512.010000002</v>
      </c>
      <c r="C4" s="192">
        <v>215822005.41</v>
      </c>
      <c r="D4" s="139">
        <f>(B4/C4)*100</f>
        <v>14.387092711428068</v>
      </c>
      <c r="E4" s="140">
        <f>B4/E23*100</f>
        <v>12.918712065170812</v>
      </c>
      <c r="F4" s="191">
        <v>35502865.460000001</v>
      </c>
      <c r="G4" s="192">
        <v>275459542.81</v>
      </c>
      <c r="H4" s="139">
        <f>(F4/G4)*100</f>
        <v>12.888595217225177</v>
      </c>
      <c r="I4" s="140">
        <f>F4/E24*100</f>
        <v>18.065777254223487</v>
      </c>
    </row>
    <row r="5" spans="1:11" ht="20.25" customHeight="1" thickBot="1" x14ac:dyDescent="0.3">
      <c r="A5" s="5" t="s">
        <v>39</v>
      </c>
      <c r="B5" s="191">
        <v>3268864.14</v>
      </c>
      <c r="C5" s="192">
        <v>25530653.420000002</v>
      </c>
      <c r="D5" s="139">
        <f t="shared" ref="D5:D20" si="0">(B5/C5)*100</f>
        <v>12.803683815782261</v>
      </c>
      <c r="E5" s="140">
        <f>B5/E23*100</f>
        <v>1.3600263529059342</v>
      </c>
      <c r="F5" s="191">
        <v>4350530</v>
      </c>
      <c r="G5" s="192">
        <v>29729524.899999999</v>
      </c>
      <c r="H5" s="139">
        <f t="shared" ref="H5:H21" si="1">(F5/G5)*100</f>
        <v>14.63370173130483</v>
      </c>
      <c r="I5" s="140">
        <f>F5/E24*100</f>
        <v>2.2137848565031546</v>
      </c>
    </row>
    <row r="6" spans="1:11" ht="20.25" customHeight="1" thickBot="1" x14ac:dyDescent="0.3">
      <c r="A6" s="5" t="s">
        <v>60</v>
      </c>
      <c r="B6" s="191">
        <v>1616519.3</v>
      </c>
      <c r="C6" s="192">
        <v>4149025.71</v>
      </c>
      <c r="D6" s="139">
        <f t="shared" si="0"/>
        <v>38.961419209908918</v>
      </c>
      <c r="E6" s="140">
        <f>B6/E23*100</f>
        <v>0.6725604839548498</v>
      </c>
      <c r="F6" s="191">
        <v>2181600.56</v>
      </c>
      <c r="G6" s="192">
        <v>5226988.97</v>
      </c>
      <c r="H6" s="139">
        <f t="shared" si="1"/>
        <v>41.737232898733282</v>
      </c>
      <c r="I6" s="140">
        <f>F6/E24*100</f>
        <v>1.1101163036841035</v>
      </c>
    </row>
    <row r="7" spans="1:11" ht="20.25" customHeight="1" thickBot="1" x14ac:dyDescent="0.3">
      <c r="A7" s="73" t="s">
        <v>41</v>
      </c>
      <c r="B7" s="191">
        <v>3048043.06</v>
      </c>
      <c r="C7" s="192">
        <v>27043257.129999999</v>
      </c>
      <c r="D7" s="139">
        <f t="shared" si="0"/>
        <v>11.270990936290373</v>
      </c>
      <c r="E7" s="140">
        <f>B7/E23*100</f>
        <v>1.268152700403157</v>
      </c>
      <c r="F7" s="191">
        <v>3210884.86</v>
      </c>
      <c r="G7" s="192">
        <v>28744690.66</v>
      </c>
      <c r="H7" s="139">
        <f t="shared" si="1"/>
        <v>11.170358025345331</v>
      </c>
      <c r="I7" s="140">
        <f>F7/E24*100</f>
        <v>1.6338717993079583</v>
      </c>
    </row>
    <row r="8" spans="1:11" ht="20.25" customHeight="1" thickBot="1" x14ac:dyDescent="0.3">
      <c r="A8" s="205" t="s">
        <v>42</v>
      </c>
      <c r="B8" s="191">
        <v>13965101.470000001</v>
      </c>
      <c r="C8" s="192">
        <v>13602073.48</v>
      </c>
      <c r="D8" s="139">
        <f t="shared" si="0"/>
        <v>102.66891654815558</v>
      </c>
      <c r="E8" s="140">
        <f>B8/E23*100</f>
        <v>5.8102463751232563</v>
      </c>
      <c r="F8" s="206">
        <v>1568319.86</v>
      </c>
      <c r="G8" s="192">
        <v>15445412.720000001</v>
      </c>
      <c r="H8" s="139">
        <f t="shared" si="1"/>
        <v>10.153952428666472</v>
      </c>
      <c r="I8" s="140">
        <f>F8/E24*100</f>
        <v>0.79804592916751482</v>
      </c>
    </row>
    <row r="9" spans="1:11" ht="20.25" customHeight="1" thickBot="1" x14ac:dyDescent="0.3">
      <c r="A9" s="205" t="s">
        <v>43</v>
      </c>
      <c r="B9" s="191">
        <v>8059190.0499999998</v>
      </c>
      <c r="C9" s="192">
        <v>9639586.75</v>
      </c>
      <c r="D9" s="139">
        <f t="shared" si="0"/>
        <v>83.605140541942831</v>
      </c>
      <c r="E9" s="140">
        <f>B9/E23*100</f>
        <v>3.3530640557846167</v>
      </c>
      <c r="F9" s="206">
        <v>9180056.2699999996</v>
      </c>
      <c r="G9" s="192">
        <v>9362325.9700000007</v>
      </c>
      <c r="H9" s="139">
        <f t="shared" si="1"/>
        <v>98.053157937631596</v>
      </c>
      <c r="I9" s="140">
        <f>F9/E24*100</f>
        <v>4.6713089100346012</v>
      </c>
    </row>
    <row r="10" spans="1:11" ht="20.25" customHeight="1" thickBot="1" x14ac:dyDescent="0.3">
      <c r="A10" s="5" t="s">
        <v>44</v>
      </c>
      <c r="B10" s="191">
        <v>2040372.02</v>
      </c>
      <c r="C10" s="192">
        <v>17818196.879999999</v>
      </c>
      <c r="D10" s="139">
        <f t="shared" si="0"/>
        <v>11.451057779534425</v>
      </c>
      <c r="E10" s="140">
        <f>B10/E23*100</f>
        <v>0.84890640849084475</v>
      </c>
      <c r="F10" s="191">
        <v>2104976.42</v>
      </c>
      <c r="G10" s="192">
        <v>21404983.609999999</v>
      </c>
      <c r="H10" s="139">
        <f t="shared" si="1"/>
        <v>9.8340482681640324</v>
      </c>
      <c r="I10" s="140">
        <f>F10/E24*100</f>
        <v>1.0711257989008751</v>
      </c>
    </row>
    <row r="11" spans="1:11" ht="20.25" customHeight="1" thickBot="1" x14ac:dyDescent="0.3">
      <c r="A11" s="5" t="s">
        <v>45</v>
      </c>
      <c r="B11" s="191">
        <v>1070014.57</v>
      </c>
      <c r="C11" s="192">
        <v>3394810.71</v>
      </c>
      <c r="D11" s="139">
        <f t="shared" si="0"/>
        <v>31.519123197298978</v>
      </c>
      <c r="E11" s="140">
        <f>B11/E23*100</f>
        <v>0.44518461180014401</v>
      </c>
      <c r="F11" s="191">
        <v>1290353.79</v>
      </c>
      <c r="G11" s="192">
        <v>3913291.6</v>
      </c>
      <c r="H11" s="139">
        <f t="shared" si="1"/>
        <v>32.973617146240777</v>
      </c>
      <c r="I11" s="140">
        <f>F11/E24*100</f>
        <v>0.65660176572359052</v>
      </c>
    </row>
    <row r="12" spans="1:11" ht="20.25" customHeight="1" thickBot="1" x14ac:dyDescent="0.3">
      <c r="A12" s="205" t="s">
        <v>46</v>
      </c>
      <c r="B12" s="191">
        <v>6364556.0499999998</v>
      </c>
      <c r="C12" s="192">
        <v>8015941.8399999999</v>
      </c>
      <c r="D12" s="139">
        <f t="shared" si="0"/>
        <v>79.398730392983978</v>
      </c>
      <c r="E12" s="140">
        <f>B12/E23*100</f>
        <v>2.648003582231135</v>
      </c>
      <c r="F12" s="206">
        <v>5228311.9400000004</v>
      </c>
      <c r="G12" s="192">
        <v>10081889.49</v>
      </c>
      <c r="H12" s="139">
        <f t="shared" si="1"/>
        <v>51.858453171757589</v>
      </c>
      <c r="I12" s="140">
        <f>F12/E24*100</f>
        <v>2.6604477610421333</v>
      </c>
    </row>
    <row r="13" spans="1:11" ht="20.25" customHeight="1" thickBot="1" x14ac:dyDescent="0.3">
      <c r="A13" s="5" t="s">
        <v>47</v>
      </c>
      <c r="B13" s="191">
        <v>3122806.75</v>
      </c>
      <c r="C13" s="192">
        <v>20749973.18</v>
      </c>
      <c r="D13" s="139">
        <f t="shared" si="0"/>
        <v>15.049690536515673</v>
      </c>
      <c r="E13" s="140">
        <f>B13/E23*100</f>
        <v>1.2992584864761414</v>
      </c>
      <c r="F13" s="191">
        <v>3791506.6</v>
      </c>
      <c r="G13" s="192">
        <v>18390663.399999999</v>
      </c>
      <c r="H13" s="139">
        <f t="shared" si="1"/>
        <v>20.616475423067122</v>
      </c>
      <c r="I13" s="140">
        <f>F13/E24*100</f>
        <v>1.929323529411765</v>
      </c>
    </row>
    <row r="14" spans="1:11" ht="20.25" customHeight="1" thickBot="1" x14ac:dyDescent="0.3">
      <c r="A14" s="5" t="s">
        <v>48</v>
      </c>
      <c r="B14" s="191">
        <v>6349664.5099999998</v>
      </c>
      <c r="C14" s="192">
        <v>9877026.1899999995</v>
      </c>
      <c r="D14" s="139">
        <f t="shared" si="0"/>
        <v>64.287209407510943</v>
      </c>
      <c r="E14" s="140">
        <f>B14/E23*100</f>
        <v>2.6418078867332628</v>
      </c>
      <c r="F14" s="191">
        <v>6817149.3300000001</v>
      </c>
      <c r="G14" s="192">
        <v>12059532.91</v>
      </c>
      <c r="H14" s="139">
        <f t="shared" si="1"/>
        <v>56.529132437186568</v>
      </c>
      <c r="I14" s="140">
        <f>F14/E24*100</f>
        <v>3.4689341186647669</v>
      </c>
    </row>
    <row r="15" spans="1:11" ht="20.25" customHeight="1" thickBot="1" x14ac:dyDescent="0.3">
      <c r="A15" s="5" t="s">
        <v>191</v>
      </c>
      <c r="B15" s="191">
        <v>644235.52000000002</v>
      </c>
      <c r="C15" s="192">
        <v>7967610.7800000003</v>
      </c>
      <c r="D15" s="139">
        <f t="shared" si="0"/>
        <v>8.0856801089874519</v>
      </c>
      <c r="E15" s="140">
        <f>B15/E23*100</f>
        <v>0.26803722857630236</v>
      </c>
      <c r="F15" s="191">
        <v>671763.65</v>
      </c>
      <c r="G15" s="192">
        <v>9160216.5500000007</v>
      </c>
      <c r="H15" s="139">
        <f t="shared" si="1"/>
        <v>7.3334909314998669</v>
      </c>
      <c r="I15" s="140">
        <f>F15/E24*100</f>
        <v>0.34182966110319563</v>
      </c>
    </row>
    <row r="16" spans="1:11" ht="20.25" customHeight="1" thickBot="1" x14ac:dyDescent="0.3">
      <c r="A16" s="5" t="s">
        <v>50</v>
      </c>
      <c r="B16" s="191">
        <v>288709.15999999997</v>
      </c>
      <c r="C16" s="192">
        <v>4409148.68</v>
      </c>
      <c r="D16" s="139">
        <f t="shared" si="0"/>
        <v>6.5479570083356764</v>
      </c>
      <c r="E16" s="140">
        <f>B16/E23*100</f>
        <v>0.12011880858570519</v>
      </c>
      <c r="F16" s="191">
        <v>361469.96</v>
      </c>
      <c r="G16" s="192">
        <v>5735145.6799999997</v>
      </c>
      <c r="H16" s="139">
        <f t="shared" si="1"/>
        <v>6.3027162720651244</v>
      </c>
      <c r="I16" s="140">
        <f>F16/E24*100</f>
        <v>0.18393545695094649</v>
      </c>
    </row>
    <row r="17" spans="1:9" ht="20.25" customHeight="1" thickBot="1" x14ac:dyDescent="0.3">
      <c r="A17" s="73" t="s">
        <v>51</v>
      </c>
      <c r="B17" s="191">
        <v>4667391.59</v>
      </c>
      <c r="C17" s="192">
        <v>70817874.390000001</v>
      </c>
      <c r="D17" s="139">
        <f t="shared" si="0"/>
        <v>6.590697094770567</v>
      </c>
      <c r="E17" s="140">
        <f>B17/E23*100</f>
        <v>1.9418902988521047</v>
      </c>
      <c r="F17" s="191">
        <v>5433702.6399999997</v>
      </c>
      <c r="G17" s="192">
        <v>71765326.340000004</v>
      </c>
      <c r="H17" s="139">
        <f t="shared" si="1"/>
        <v>7.5714873980464352</v>
      </c>
      <c r="I17" s="140">
        <f>F17/E24*100</f>
        <v>2.764961652757989</v>
      </c>
    </row>
    <row r="18" spans="1:9" ht="20.25" customHeight="1" thickBot="1" x14ac:dyDescent="0.3">
      <c r="A18" s="5" t="s">
        <v>52</v>
      </c>
      <c r="B18" s="191">
        <v>1465593.18</v>
      </c>
      <c r="C18" s="192">
        <v>19609375.640000001</v>
      </c>
      <c r="D18" s="139">
        <f t="shared" si="0"/>
        <v>7.4739410724042816</v>
      </c>
      <c r="E18" s="140">
        <f>B18/E23*100</f>
        <v>0.6097669594305043</v>
      </c>
      <c r="F18" s="191">
        <v>1651569.27</v>
      </c>
      <c r="G18" s="192">
        <v>22652751.91</v>
      </c>
      <c r="H18" s="139">
        <f t="shared" si="1"/>
        <v>7.2908107437088869</v>
      </c>
      <c r="I18" s="140">
        <f>F18/E24*100</f>
        <v>0.84040772949318143</v>
      </c>
    </row>
    <row r="19" spans="1:9" ht="20.25" customHeight="1" thickBot="1" x14ac:dyDescent="0.3">
      <c r="A19" s="5" t="s">
        <v>53</v>
      </c>
      <c r="B19" s="191">
        <v>1522938.22</v>
      </c>
      <c r="C19" s="192">
        <v>24302204.620000001</v>
      </c>
      <c r="D19" s="139">
        <f t="shared" si="0"/>
        <v>6.2666669292491539</v>
      </c>
      <c r="E19" s="140">
        <f>B19/E23*100</f>
        <v>0.63362563396337879</v>
      </c>
      <c r="F19" s="191">
        <v>1957850.61</v>
      </c>
      <c r="G19" s="192">
        <v>28331804.510000002</v>
      </c>
      <c r="H19" s="139">
        <f t="shared" si="1"/>
        <v>6.9104338529123925</v>
      </c>
      <c r="I19" s="140">
        <f>F19/E24*100</f>
        <v>0.99626023305515976</v>
      </c>
    </row>
    <row r="20" spans="1:9" ht="20.25" customHeight="1" thickBot="1" x14ac:dyDescent="0.3">
      <c r="A20" s="205" t="s">
        <v>54</v>
      </c>
      <c r="B20" s="191">
        <v>14771584.1</v>
      </c>
      <c r="C20" s="192">
        <v>15644013.029999999</v>
      </c>
      <c r="D20" s="139">
        <f t="shared" si="0"/>
        <v>94.423240837712342</v>
      </c>
      <c r="E20" s="140">
        <f>B20/E23*100</f>
        <v>6.1457872795430051</v>
      </c>
      <c r="F20" s="206">
        <v>24737925.030000001</v>
      </c>
      <c r="G20" s="192">
        <v>17458189.129999999</v>
      </c>
      <c r="H20" s="139">
        <f t="shared" si="1"/>
        <v>141.69811568538094</v>
      </c>
      <c r="I20" s="140">
        <f>F20/E24*100</f>
        <v>12.587993603704458</v>
      </c>
    </row>
    <row r="21" spans="1:9" ht="21" customHeight="1" thickBot="1" x14ac:dyDescent="0.3">
      <c r="A21" s="55" t="s">
        <v>2</v>
      </c>
      <c r="B21" s="142">
        <f>SUM(B2:B20)</f>
        <v>103316095.7</v>
      </c>
      <c r="C21" s="142">
        <f>SUM(C2:C20)</f>
        <v>498392777.83999991</v>
      </c>
      <c r="D21" s="141">
        <f>(B21/C21)*100</f>
        <v>20.729854101771874</v>
      </c>
      <c r="E21" s="140">
        <f>B21/E23*100</f>
        <v>42.985149218025157</v>
      </c>
      <c r="F21" s="142">
        <f>SUM(F2:F20)</f>
        <v>110040836.25</v>
      </c>
      <c r="G21" s="142">
        <f>SUM(G4:G20)</f>
        <v>584922281.16000009</v>
      </c>
      <c r="H21" s="139">
        <f t="shared" si="1"/>
        <v>18.812898703699638</v>
      </c>
      <c r="I21" s="140">
        <f>F21/E24*100</f>
        <v>55.994726363728887</v>
      </c>
    </row>
    <row r="23" spans="1:9" ht="15.75" thickBot="1" x14ac:dyDescent="0.3">
      <c r="A23" s="290" t="s">
        <v>260</v>
      </c>
      <c r="B23" s="290"/>
      <c r="C23" s="290"/>
      <c r="D23" s="290"/>
      <c r="E23" s="256">
        <v>240353000</v>
      </c>
      <c r="F23" s="48"/>
    </row>
    <row r="24" spans="1:9" ht="15.75" thickBot="1" x14ac:dyDescent="0.3">
      <c r="A24" s="290" t="s">
        <v>261</v>
      </c>
      <c r="B24" s="290"/>
      <c r="C24" s="290"/>
      <c r="D24" s="290"/>
      <c r="E24" s="256">
        <v>196520000</v>
      </c>
    </row>
  </sheetData>
  <mergeCells count="5">
    <mergeCell ref="A2:A3"/>
    <mergeCell ref="B2:E2"/>
    <mergeCell ref="F2:I2"/>
    <mergeCell ref="A23:D23"/>
    <mergeCell ref="A24:D2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3"/>
  <sheetViews>
    <sheetView workbookViewId="0">
      <selection activeCell="A9" sqref="A9:A18"/>
    </sheetView>
  </sheetViews>
  <sheetFormatPr defaultRowHeight="15" x14ac:dyDescent="0.25"/>
  <cols>
    <col min="1" max="1" width="31.140625" customWidth="1"/>
    <col min="2" max="2" width="11.5703125" customWidth="1"/>
    <col min="3" max="3" width="11.28515625" customWidth="1"/>
    <col min="4" max="4" width="10.85546875" customWidth="1"/>
    <col min="5" max="5" width="11.85546875" customWidth="1"/>
    <col min="6" max="6" width="11.5703125" customWidth="1"/>
  </cols>
  <sheetData>
    <row r="1" spans="1:11" ht="16.5" thickBot="1" x14ac:dyDescent="0.3">
      <c r="A1" s="278" t="s">
        <v>61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 ht="16.5" thickBot="1" x14ac:dyDescent="0.3">
      <c r="A2" s="47"/>
      <c r="B2" s="291" t="s">
        <v>63</v>
      </c>
      <c r="C2" s="292"/>
      <c r="D2" s="293"/>
      <c r="E2" s="294" t="s">
        <v>64</v>
      </c>
      <c r="F2" s="295"/>
      <c r="G2" s="296"/>
    </row>
    <row r="3" spans="1:11" ht="15.75" x14ac:dyDescent="0.25">
      <c r="A3" s="52" t="s">
        <v>62</v>
      </c>
      <c r="B3" s="281" t="s">
        <v>256</v>
      </c>
      <c r="C3" s="281" t="s">
        <v>257</v>
      </c>
      <c r="D3" s="53" t="s">
        <v>65</v>
      </c>
      <c r="E3" s="281" t="s">
        <v>256</v>
      </c>
      <c r="F3" s="53" t="s">
        <v>262</v>
      </c>
      <c r="G3" s="53" t="s">
        <v>65</v>
      </c>
    </row>
    <row r="4" spans="1:11" ht="16.5" thickBot="1" x14ac:dyDescent="0.3">
      <c r="A4" s="54"/>
      <c r="B4" s="297"/>
      <c r="C4" s="297"/>
      <c r="D4" s="53" t="s">
        <v>66</v>
      </c>
      <c r="E4" s="297"/>
      <c r="F4" s="53">
        <v>2018</v>
      </c>
      <c r="G4" s="53" t="s">
        <v>66</v>
      </c>
    </row>
    <row r="5" spans="1:11" ht="21" customHeight="1" thickBot="1" x14ac:dyDescent="0.3">
      <c r="A5" s="129" t="s">
        <v>67</v>
      </c>
      <c r="B5" s="179">
        <v>8930</v>
      </c>
      <c r="C5" s="179">
        <v>9867</v>
      </c>
      <c r="D5" s="146">
        <f t="shared" ref="D5:D22" si="0">(C5-B5)/B5*100</f>
        <v>10.492721164613663</v>
      </c>
      <c r="E5" s="179">
        <v>19612</v>
      </c>
      <c r="F5" s="179">
        <v>20949</v>
      </c>
      <c r="G5" s="144">
        <f t="shared" ref="G5:G22" si="1">(F5-E5)/E5*100</f>
        <v>6.8172547419946969</v>
      </c>
    </row>
    <row r="6" spans="1:11" ht="21" customHeight="1" thickBot="1" x14ac:dyDescent="0.3">
      <c r="A6" s="129" t="s">
        <v>39</v>
      </c>
      <c r="B6" s="180">
        <v>1649</v>
      </c>
      <c r="C6" s="180">
        <v>1681</v>
      </c>
      <c r="D6" s="146">
        <f t="shared" si="0"/>
        <v>1.9405700424499697</v>
      </c>
      <c r="E6" s="180">
        <v>6126</v>
      </c>
      <c r="F6" s="180">
        <v>8404</v>
      </c>
      <c r="G6" s="144">
        <f t="shared" si="1"/>
        <v>37.185765589291542</v>
      </c>
    </row>
    <row r="7" spans="1:11" ht="21" customHeight="1" thickBot="1" x14ac:dyDescent="0.3">
      <c r="A7" s="129" t="s">
        <v>40</v>
      </c>
      <c r="B7" s="179">
        <v>280</v>
      </c>
      <c r="C7" s="179">
        <v>315</v>
      </c>
      <c r="D7" s="146">
        <f t="shared" si="0"/>
        <v>12.5</v>
      </c>
      <c r="E7" s="179">
        <v>2218</v>
      </c>
      <c r="F7" s="179">
        <v>1974</v>
      </c>
      <c r="G7" s="144">
        <f t="shared" si="1"/>
        <v>-11.000901713255185</v>
      </c>
    </row>
    <row r="8" spans="1:11" ht="21" customHeight="1" thickBot="1" x14ac:dyDescent="0.3">
      <c r="A8" s="129" t="s">
        <v>41</v>
      </c>
      <c r="B8" s="181">
        <v>1559</v>
      </c>
      <c r="C8" s="181">
        <v>1708</v>
      </c>
      <c r="D8" s="146">
        <f t="shared" si="0"/>
        <v>9.5574085952533672</v>
      </c>
      <c r="E8" s="181">
        <v>5885</v>
      </c>
      <c r="F8" s="181">
        <v>6301</v>
      </c>
      <c r="G8" s="144">
        <f t="shared" si="1"/>
        <v>7.0688190314358534</v>
      </c>
    </row>
    <row r="9" spans="1:11" ht="21" customHeight="1" thickBot="1" x14ac:dyDescent="0.3">
      <c r="A9" s="207" t="s">
        <v>42</v>
      </c>
      <c r="B9" s="180">
        <v>711</v>
      </c>
      <c r="C9" s="180">
        <v>749</v>
      </c>
      <c r="D9" s="146">
        <f t="shared" si="0"/>
        <v>5.3445850914205346</v>
      </c>
      <c r="E9" s="180">
        <v>6255</v>
      </c>
      <c r="F9" s="180">
        <v>3779</v>
      </c>
      <c r="G9" s="144">
        <f t="shared" si="1"/>
        <v>-39.58433253397282</v>
      </c>
    </row>
    <row r="10" spans="1:11" ht="21" customHeight="1" thickBot="1" x14ac:dyDescent="0.3">
      <c r="A10" s="207" t="s">
        <v>43</v>
      </c>
      <c r="B10" s="182">
        <v>675</v>
      </c>
      <c r="C10" s="182">
        <v>670</v>
      </c>
      <c r="D10" s="146">
        <f>(C10-B10)/B10*100</f>
        <v>-0.74074074074074081</v>
      </c>
      <c r="E10" s="182">
        <v>4585</v>
      </c>
      <c r="F10" s="182">
        <v>3812</v>
      </c>
      <c r="G10" s="144">
        <f t="shared" si="1"/>
        <v>-16.859323882224643</v>
      </c>
    </row>
    <row r="11" spans="1:11" ht="21" customHeight="1" thickBot="1" x14ac:dyDescent="0.3">
      <c r="A11" s="207" t="s">
        <v>44</v>
      </c>
      <c r="B11" s="182">
        <v>975</v>
      </c>
      <c r="C11" s="182">
        <v>996</v>
      </c>
      <c r="D11" s="146">
        <f t="shared" si="0"/>
        <v>2.1538461538461537</v>
      </c>
      <c r="E11" s="182">
        <v>3788</v>
      </c>
      <c r="F11" s="182">
        <v>4215</v>
      </c>
      <c r="G11" s="144">
        <f t="shared" si="1"/>
        <v>11.272439281942978</v>
      </c>
    </row>
    <row r="12" spans="1:11" ht="21" customHeight="1" thickBot="1" x14ac:dyDescent="0.3">
      <c r="A12" s="207" t="s">
        <v>45</v>
      </c>
      <c r="B12" s="180">
        <v>178</v>
      </c>
      <c r="C12" s="180">
        <v>168</v>
      </c>
      <c r="D12" s="146">
        <f t="shared" si="0"/>
        <v>-5.6179775280898872</v>
      </c>
      <c r="E12" s="180">
        <v>2143</v>
      </c>
      <c r="F12" s="180">
        <v>1864</v>
      </c>
      <c r="G12" s="144">
        <f t="shared" si="1"/>
        <v>-13.019132057862809</v>
      </c>
    </row>
    <row r="13" spans="1:11" ht="21" customHeight="1" thickBot="1" x14ac:dyDescent="0.3">
      <c r="A13" s="207" t="s">
        <v>46</v>
      </c>
      <c r="B13" s="182">
        <v>447</v>
      </c>
      <c r="C13" s="182">
        <v>440</v>
      </c>
      <c r="D13" s="146">
        <f t="shared" si="0"/>
        <v>-1.5659955257270695</v>
      </c>
      <c r="E13" s="183">
        <v>6346</v>
      </c>
      <c r="F13" s="183">
        <v>3911</v>
      </c>
      <c r="G13" s="144">
        <f t="shared" si="1"/>
        <v>-38.370627166719196</v>
      </c>
    </row>
    <row r="14" spans="1:11" ht="21" customHeight="1" thickBot="1" x14ac:dyDescent="0.3">
      <c r="A14" s="207" t="s">
        <v>47</v>
      </c>
      <c r="B14" s="179">
        <v>1125</v>
      </c>
      <c r="C14" s="179">
        <v>1073</v>
      </c>
      <c r="D14" s="146">
        <f t="shared" si="0"/>
        <v>-4.6222222222222218</v>
      </c>
      <c r="E14" s="179">
        <v>6821</v>
      </c>
      <c r="F14" s="179">
        <v>4708</v>
      </c>
      <c r="G14" s="144">
        <f t="shared" si="1"/>
        <v>-30.977862483506819</v>
      </c>
    </row>
    <row r="15" spans="1:11" ht="21" customHeight="1" thickBot="1" x14ac:dyDescent="0.3">
      <c r="A15" s="207" t="s">
        <v>48</v>
      </c>
      <c r="B15" s="180">
        <v>546</v>
      </c>
      <c r="C15" s="180">
        <v>537</v>
      </c>
      <c r="D15" s="146">
        <f t="shared" si="0"/>
        <v>-1.6483516483516485</v>
      </c>
      <c r="E15" s="180">
        <v>5038</v>
      </c>
      <c r="F15" s="180">
        <v>4092</v>
      </c>
      <c r="G15" s="144">
        <f t="shared" si="1"/>
        <v>-18.777292576419214</v>
      </c>
    </row>
    <row r="16" spans="1:11" ht="21" customHeight="1" thickBot="1" x14ac:dyDescent="0.3">
      <c r="A16" s="207" t="s">
        <v>49</v>
      </c>
      <c r="B16" s="182">
        <v>447</v>
      </c>
      <c r="C16" s="182">
        <v>458</v>
      </c>
      <c r="D16" s="146">
        <f t="shared" si="0"/>
        <v>2.4608501118568231</v>
      </c>
      <c r="E16" s="183">
        <v>3140</v>
      </c>
      <c r="F16" s="183">
        <v>2093</v>
      </c>
      <c r="G16" s="144">
        <f t="shared" si="1"/>
        <v>-33.343949044585983</v>
      </c>
    </row>
    <row r="17" spans="1:7" ht="21" customHeight="1" thickBot="1" x14ac:dyDescent="0.3">
      <c r="A17" s="207" t="s">
        <v>50</v>
      </c>
      <c r="B17" s="179">
        <v>297</v>
      </c>
      <c r="C17" s="179">
        <v>321</v>
      </c>
      <c r="D17" s="146">
        <f t="shared" si="0"/>
        <v>8.0808080808080813</v>
      </c>
      <c r="E17" s="179">
        <v>1337</v>
      </c>
      <c r="F17" s="179">
        <v>1798</v>
      </c>
      <c r="G17" s="144">
        <f t="shared" si="1"/>
        <v>34.480179506357516</v>
      </c>
    </row>
    <row r="18" spans="1:7" ht="21" customHeight="1" thickBot="1" x14ac:dyDescent="0.3">
      <c r="A18" s="207" t="s">
        <v>51</v>
      </c>
      <c r="B18" s="179">
        <v>4300</v>
      </c>
      <c r="C18" s="179">
        <v>4321</v>
      </c>
      <c r="D18" s="146">
        <f t="shared" si="0"/>
        <v>0.48837209302325579</v>
      </c>
      <c r="E18" s="179">
        <v>7120</v>
      </c>
      <c r="F18" s="179">
        <v>7180</v>
      </c>
      <c r="G18" s="144">
        <f t="shared" si="1"/>
        <v>0.84269662921348309</v>
      </c>
    </row>
    <row r="19" spans="1:7" ht="21" customHeight="1" thickBot="1" x14ac:dyDescent="0.3">
      <c r="A19" s="129" t="s">
        <v>52</v>
      </c>
      <c r="B19" s="182">
        <v>1215</v>
      </c>
      <c r="C19" s="182">
        <v>1282</v>
      </c>
      <c r="D19" s="146">
        <f t="shared" si="0"/>
        <v>5.5144032921810702</v>
      </c>
      <c r="E19" s="182">
        <v>3630</v>
      </c>
      <c r="F19" s="182">
        <v>2764</v>
      </c>
      <c r="G19" s="144">
        <f t="shared" si="1"/>
        <v>-23.856749311294767</v>
      </c>
    </row>
    <row r="20" spans="1:7" ht="21" customHeight="1" thickBot="1" x14ac:dyDescent="0.3">
      <c r="A20" s="129" t="s">
        <v>53</v>
      </c>
      <c r="B20" s="183">
        <v>1200</v>
      </c>
      <c r="C20" s="183">
        <v>1385</v>
      </c>
      <c r="D20" s="146">
        <f t="shared" si="0"/>
        <v>15.416666666666668</v>
      </c>
      <c r="E20" s="183">
        <v>4081</v>
      </c>
      <c r="F20" s="183">
        <v>4144</v>
      </c>
      <c r="G20" s="144">
        <f t="shared" si="1"/>
        <v>1.5437392795883362</v>
      </c>
    </row>
    <row r="21" spans="1:7" ht="21" customHeight="1" thickBot="1" x14ac:dyDescent="0.3">
      <c r="A21" s="129" t="s">
        <v>54</v>
      </c>
      <c r="B21" s="182">
        <v>934</v>
      </c>
      <c r="C21" s="182">
        <v>938</v>
      </c>
      <c r="D21" s="146">
        <f t="shared" si="0"/>
        <v>0.42826552462526768</v>
      </c>
      <c r="E21" s="182">
        <v>3417</v>
      </c>
      <c r="F21" s="182">
        <v>4311</v>
      </c>
      <c r="G21" s="144">
        <f t="shared" si="1"/>
        <v>26.163301141352065</v>
      </c>
    </row>
    <row r="22" spans="1:7" ht="21" customHeight="1" thickBot="1" x14ac:dyDescent="0.3">
      <c r="A22" s="45" t="s">
        <v>2</v>
      </c>
      <c r="B22" s="148">
        <f>SUM(B5:B21)</f>
        <v>25468</v>
      </c>
      <c r="C22" s="149">
        <f>SUM(C5:C21)</f>
        <v>26909</v>
      </c>
      <c r="D22" s="147">
        <f t="shared" si="0"/>
        <v>5.658080728757656</v>
      </c>
      <c r="E22" s="149">
        <f>SUM(E5:E21)</f>
        <v>91542</v>
      </c>
      <c r="F22" s="149">
        <f>SUM(F5:F21)</f>
        <v>86299</v>
      </c>
      <c r="G22" s="150">
        <f t="shared" si="1"/>
        <v>-5.7274256625374145</v>
      </c>
    </row>
    <row r="23" spans="1:7" x14ac:dyDescent="0.25">
      <c r="F23" s="56"/>
    </row>
  </sheetData>
  <mergeCells count="6">
    <mergeCell ref="A1:K1"/>
    <mergeCell ref="B2:D2"/>
    <mergeCell ref="E2:G2"/>
    <mergeCell ref="B3:B4"/>
    <mergeCell ref="E3:E4"/>
    <mergeCell ref="C3:C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14"/>
  <sheetViews>
    <sheetView workbookViewId="0">
      <selection activeCell="C9" sqref="C9:D10"/>
    </sheetView>
  </sheetViews>
  <sheetFormatPr defaultRowHeight="15" x14ac:dyDescent="0.25"/>
  <cols>
    <col min="1" max="1" width="11.85546875" customWidth="1"/>
    <col min="2" max="2" width="10.5703125" customWidth="1"/>
    <col min="3" max="3" width="13.85546875" customWidth="1"/>
    <col min="4" max="4" width="14.140625" customWidth="1"/>
    <col min="5" max="5" width="11.140625" customWidth="1"/>
    <col min="6" max="6" width="8.140625" customWidth="1"/>
    <col min="7" max="7" width="14.140625" customWidth="1"/>
    <col min="8" max="8" width="13.5703125" customWidth="1"/>
    <col min="9" max="9" width="14.7109375" customWidth="1"/>
    <col min="10" max="10" width="13" customWidth="1"/>
    <col min="11" max="11" width="13.140625" customWidth="1"/>
    <col min="12" max="12" width="14.7109375" customWidth="1"/>
  </cols>
  <sheetData>
    <row r="1" spans="1:12" ht="30.75" customHeight="1" thickBot="1" x14ac:dyDescent="0.3">
      <c r="A1" s="301" t="s">
        <v>203</v>
      </c>
      <c r="B1" s="301"/>
      <c r="C1" s="301"/>
      <c r="D1" s="301"/>
      <c r="E1" s="301"/>
      <c r="F1" s="301"/>
      <c r="G1" s="301"/>
      <c r="H1" s="301"/>
      <c r="I1" s="301"/>
    </row>
    <row r="2" spans="1:12" ht="16.5" thickBot="1" x14ac:dyDescent="0.3">
      <c r="A2" s="302" t="s">
        <v>68</v>
      </c>
      <c r="B2" s="304"/>
      <c r="C2" s="306" t="s">
        <v>69</v>
      </c>
      <c r="D2" s="307"/>
      <c r="E2" s="308"/>
      <c r="F2" s="112"/>
      <c r="G2" s="309" t="s">
        <v>70</v>
      </c>
      <c r="H2" s="307"/>
      <c r="I2" s="307"/>
      <c r="J2" s="307"/>
      <c r="K2" s="307"/>
      <c r="L2" s="310"/>
    </row>
    <row r="3" spans="1:12" ht="16.5" thickBot="1" x14ac:dyDescent="0.3">
      <c r="A3" s="303"/>
      <c r="B3" s="305"/>
      <c r="C3" s="302" t="s">
        <v>71</v>
      </c>
      <c r="D3" s="302" t="s">
        <v>72</v>
      </c>
      <c r="E3" s="107" t="s">
        <v>73</v>
      </c>
      <c r="F3" s="105"/>
      <c r="G3" s="109" t="s">
        <v>74</v>
      </c>
      <c r="H3" s="122" t="s">
        <v>75</v>
      </c>
      <c r="I3" s="122" t="s">
        <v>76</v>
      </c>
      <c r="J3" s="122" t="s">
        <v>77</v>
      </c>
      <c r="K3" s="122" t="s">
        <v>78</v>
      </c>
      <c r="L3" s="312" t="s">
        <v>2</v>
      </c>
    </row>
    <row r="4" spans="1:12" ht="15.75" x14ac:dyDescent="0.25">
      <c r="A4" s="303" t="s">
        <v>79</v>
      </c>
      <c r="B4" s="102" t="s">
        <v>80</v>
      </c>
      <c r="C4" s="303"/>
      <c r="D4" s="303"/>
      <c r="E4" s="108" t="s">
        <v>81</v>
      </c>
      <c r="F4" s="105"/>
      <c r="G4" s="110" t="s">
        <v>82</v>
      </c>
      <c r="H4" s="104" t="s">
        <v>83</v>
      </c>
      <c r="I4" s="104" t="s">
        <v>84</v>
      </c>
      <c r="J4" s="104" t="s">
        <v>85</v>
      </c>
      <c r="K4" s="104" t="s">
        <v>85</v>
      </c>
      <c r="L4" s="313"/>
    </row>
    <row r="5" spans="1:12" ht="16.5" thickBot="1" x14ac:dyDescent="0.3">
      <c r="A5" s="315"/>
      <c r="B5" s="125" t="s">
        <v>262</v>
      </c>
      <c r="C5" s="311"/>
      <c r="D5" s="311"/>
      <c r="E5" s="121" t="s">
        <v>66</v>
      </c>
      <c r="F5" s="105"/>
      <c r="G5" s="123" t="s">
        <v>86</v>
      </c>
      <c r="H5" s="124" t="s">
        <v>87</v>
      </c>
      <c r="I5" s="124" t="s">
        <v>88</v>
      </c>
      <c r="J5" s="124" t="s">
        <v>89</v>
      </c>
      <c r="K5" s="124" t="s">
        <v>90</v>
      </c>
      <c r="L5" s="314"/>
    </row>
    <row r="6" spans="1:12" ht="25.5" customHeight="1" thickBot="1" x14ac:dyDescent="0.3">
      <c r="A6" s="113" t="s">
        <v>91</v>
      </c>
      <c r="B6" s="119">
        <v>2017</v>
      </c>
      <c r="C6" s="176">
        <v>10499851.01</v>
      </c>
      <c r="D6" s="184">
        <v>4414417.78</v>
      </c>
      <c r="E6" s="151">
        <f>(D6/C6)*100</f>
        <v>42.042670660714457</v>
      </c>
      <c r="F6" s="106"/>
      <c r="G6" s="176">
        <v>4487601.05</v>
      </c>
      <c r="H6" s="176">
        <v>1242709.68</v>
      </c>
      <c r="I6" s="176">
        <v>5843125.9199999999</v>
      </c>
      <c r="J6" s="176">
        <v>414031.19</v>
      </c>
      <c r="K6" s="185">
        <v>8609750</v>
      </c>
      <c r="L6" s="158">
        <f>SUM(G6:K6)</f>
        <v>20597217.839999996</v>
      </c>
    </row>
    <row r="7" spans="1:12" ht="26.25" customHeight="1" thickBot="1" x14ac:dyDescent="0.3">
      <c r="A7" s="113" t="s">
        <v>92</v>
      </c>
      <c r="B7" s="115">
        <v>2018</v>
      </c>
      <c r="C7" s="176">
        <v>9772569.75</v>
      </c>
      <c r="D7" s="184">
        <v>8313751.9500000002</v>
      </c>
      <c r="E7" s="151">
        <f>(D7/C7)*100</f>
        <v>85.072321433162458</v>
      </c>
      <c r="F7" s="106"/>
      <c r="G7" s="176">
        <v>9989725.7899999991</v>
      </c>
      <c r="H7" s="176">
        <v>1689162.31</v>
      </c>
      <c r="I7" s="176">
        <v>4910965.3600000003</v>
      </c>
      <c r="J7" s="176">
        <v>528176.91</v>
      </c>
      <c r="K7" s="185">
        <v>8609750</v>
      </c>
      <c r="L7" s="159">
        <f>SUM(G7:K7)</f>
        <v>25727780.370000001</v>
      </c>
    </row>
    <row r="8" spans="1:12" ht="35.25" customHeight="1" thickBot="1" x14ac:dyDescent="0.3">
      <c r="A8" s="114" t="s">
        <v>93</v>
      </c>
      <c r="B8" s="120" t="s">
        <v>94</v>
      </c>
      <c r="C8" s="152">
        <f>((C7-C6)/C6)*100</f>
        <v>-6.9265864754398994</v>
      </c>
      <c r="D8" s="153">
        <f>((D7-D6)/D6)*100</f>
        <v>88.331788342878596</v>
      </c>
      <c r="E8" s="151"/>
      <c r="F8" s="106"/>
      <c r="G8" s="152">
        <f t="shared" ref="G8:L8" si="0">((G7-G6)/G6)*100</f>
        <v>122.60726117799618</v>
      </c>
      <c r="H8" s="152">
        <f t="shared" si="0"/>
        <v>35.925738503944075</v>
      </c>
      <c r="I8" s="152">
        <f t="shared" si="0"/>
        <v>-15.95311435629646</v>
      </c>
      <c r="J8" s="152">
        <f t="shared" si="0"/>
        <v>27.569352927251696</v>
      </c>
      <c r="K8" s="153">
        <f t="shared" si="0"/>
        <v>0</v>
      </c>
      <c r="L8" s="159">
        <f t="shared" si="0"/>
        <v>24.909007468165932</v>
      </c>
    </row>
    <row r="9" spans="1:12" ht="25.5" customHeight="1" thickBot="1" x14ac:dyDescent="0.3">
      <c r="A9" s="117" t="s">
        <v>95</v>
      </c>
      <c r="B9" s="119">
        <v>2017</v>
      </c>
      <c r="C9" s="176">
        <v>3182939.66</v>
      </c>
      <c r="D9" s="186">
        <v>3219819.23</v>
      </c>
      <c r="E9" s="151">
        <f>(D9/C9)*100</f>
        <v>101.15866381205605</v>
      </c>
      <c r="F9" s="106"/>
      <c r="G9" s="176">
        <v>829754.52</v>
      </c>
      <c r="H9" s="176">
        <v>3251669.67</v>
      </c>
      <c r="I9" s="176">
        <v>1029166.4</v>
      </c>
      <c r="J9" s="176">
        <v>31083.279999999999</v>
      </c>
      <c r="K9" s="185">
        <v>35</v>
      </c>
      <c r="L9" s="160">
        <f>SUM(G9:K9)</f>
        <v>5141708.87</v>
      </c>
    </row>
    <row r="10" spans="1:12" ht="27" customHeight="1" thickBot="1" x14ac:dyDescent="0.3">
      <c r="A10" s="117" t="s">
        <v>96</v>
      </c>
      <c r="B10" s="115">
        <v>2018</v>
      </c>
      <c r="C10" s="176">
        <v>4845550.99</v>
      </c>
      <c r="D10" s="184">
        <v>4851152.96</v>
      </c>
      <c r="E10" s="151">
        <f>(D10/C10)*100</f>
        <v>100.1156105881779</v>
      </c>
      <c r="F10" s="106"/>
      <c r="G10" s="176">
        <v>1877239.82</v>
      </c>
      <c r="H10" s="176">
        <v>2261756.39</v>
      </c>
      <c r="I10" s="176">
        <v>553723.65</v>
      </c>
      <c r="J10" s="176">
        <v>47341.49</v>
      </c>
      <c r="K10" s="185">
        <v>35</v>
      </c>
      <c r="L10" s="158">
        <f>SUM(G10:K10)</f>
        <v>4740096.3500000006</v>
      </c>
    </row>
    <row r="11" spans="1:12" ht="39" customHeight="1" thickBot="1" x14ac:dyDescent="0.3">
      <c r="A11" s="118" t="s">
        <v>93</v>
      </c>
      <c r="B11" s="116" t="s">
        <v>94</v>
      </c>
      <c r="C11" s="154">
        <f>((C10-C9)/C9)*100</f>
        <v>52.235087924978131</v>
      </c>
      <c r="D11" s="155">
        <f>((D10-D9)/D9)*100</f>
        <v>50.665382540745931</v>
      </c>
      <c r="E11" s="151"/>
      <c r="F11" s="106"/>
      <c r="G11" s="154">
        <f t="shared" ref="G11:L11" si="1">((G10-G9)/G9)*100</f>
        <v>126.2403849273397</v>
      </c>
      <c r="H11" s="154">
        <f t="shared" si="1"/>
        <v>-30.443230108303094</v>
      </c>
      <c r="I11" s="154">
        <f t="shared" si="1"/>
        <v>-46.196878366802494</v>
      </c>
      <c r="J11" s="154">
        <f t="shared" si="1"/>
        <v>52.30532299036652</v>
      </c>
      <c r="K11" s="155">
        <f t="shared" si="1"/>
        <v>0</v>
      </c>
      <c r="L11" s="158">
        <f t="shared" si="1"/>
        <v>-7.8108763089108839</v>
      </c>
    </row>
    <row r="12" spans="1:12" ht="33" customHeight="1" thickBot="1" x14ac:dyDescent="0.3">
      <c r="A12" s="298" t="s">
        <v>2</v>
      </c>
      <c r="B12" s="115">
        <v>2017</v>
      </c>
      <c r="C12" s="193">
        <f>(C6+C9)</f>
        <v>13682790.67</v>
      </c>
      <c r="D12" s="194">
        <f>(D6+D9)</f>
        <v>7634237.0099999998</v>
      </c>
      <c r="E12" s="151">
        <f>(D12/C12)*100</f>
        <v>55.794444233794593</v>
      </c>
      <c r="F12" s="126"/>
      <c r="G12" s="193">
        <f t="shared" ref="G12:K13" si="2">(G6+G9)</f>
        <v>5317355.57</v>
      </c>
      <c r="H12" s="193">
        <f t="shared" si="2"/>
        <v>4494379.3499999996</v>
      </c>
      <c r="I12" s="193">
        <f t="shared" si="2"/>
        <v>6872292.3200000003</v>
      </c>
      <c r="J12" s="193">
        <f t="shared" si="2"/>
        <v>445114.47</v>
      </c>
      <c r="K12" s="194">
        <f t="shared" si="2"/>
        <v>8609785</v>
      </c>
      <c r="L12" s="158">
        <f t="shared" ref="L12:L13" si="3">(L6+L9)</f>
        <v>25738926.709999997</v>
      </c>
    </row>
    <row r="13" spans="1:12" ht="30.75" customHeight="1" thickBot="1" x14ac:dyDescent="0.3">
      <c r="A13" s="299"/>
      <c r="B13" s="115">
        <v>2018</v>
      </c>
      <c r="C13" s="195">
        <f>(C7+C10)</f>
        <v>14618120.74</v>
      </c>
      <c r="D13" s="196">
        <f>(D7+D10)</f>
        <v>13164904.91</v>
      </c>
      <c r="E13" s="156">
        <f>(D13/C13)*100</f>
        <v>90.05880539744399</v>
      </c>
      <c r="F13" s="126"/>
      <c r="G13" s="195">
        <f t="shared" si="2"/>
        <v>11866965.609999999</v>
      </c>
      <c r="H13" s="195">
        <f t="shared" si="2"/>
        <v>3950918.7</v>
      </c>
      <c r="I13" s="195">
        <f t="shared" si="2"/>
        <v>5464689.0100000007</v>
      </c>
      <c r="J13" s="195">
        <f t="shared" si="2"/>
        <v>575518.4</v>
      </c>
      <c r="K13" s="196">
        <f t="shared" si="2"/>
        <v>8609785</v>
      </c>
      <c r="L13" s="158">
        <f t="shared" si="3"/>
        <v>30467876.720000003</v>
      </c>
    </row>
    <row r="14" spans="1:12" ht="43.5" customHeight="1" thickBot="1" x14ac:dyDescent="0.3">
      <c r="A14" s="300"/>
      <c r="B14" s="116" t="s">
        <v>94</v>
      </c>
      <c r="C14" s="161">
        <f>((C13-C12)/C12)*100</f>
        <v>6.8358136330386499</v>
      </c>
      <c r="D14" s="162">
        <f>((D13-D12)/D12)*100</f>
        <v>72.445588115163858</v>
      </c>
      <c r="E14" s="157" t="s">
        <v>207</v>
      </c>
      <c r="F14" s="111"/>
      <c r="G14" s="161">
        <f t="shared" ref="G14:L14" si="4">((G13-G12)/G12)*100</f>
        <v>123.17419728242847</v>
      </c>
      <c r="H14" s="161">
        <f t="shared" si="4"/>
        <v>-12.092006652709445</v>
      </c>
      <c r="I14" s="161">
        <f t="shared" si="4"/>
        <v>-20.482296800785672</v>
      </c>
      <c r="J14" s="161">
        <f t="shared" si="4"/>
        <v>29.296717763410403</v>
      </c>
      <c r="K14" s="162">
        <f t="shared" si="4"/>
        <v>0</v>
      </c>
      <c r="L14" s="163">
        <f t="shared" si="4"/>
        <v>18.372755256196175</v>
      </c>
    </row>
  </sheetData>
  <mergeCells count="10">
    <mergeCell ref="A12:A14"/>
    <mergeCell ref="A1:I1"/>
    <mergeCell ref="A2:A3"/>
    <mergeCell ref="B2:B3"/>
    <mergeCell ref="C2:E2"/>
    <mergeCell ref="G2:L2"/>
    <mergeCell ref="C3:C5"/>
    <mergeCell ref="D3:D5"/>
    <mergeCell ref="L3:L5"/>
    <mergeCell ref="A4:A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topLeftCell="A10" workbookViewId="0">
      <selection activeCell="B25" sqref="B25"/>
    </sheetView>
  </sheetViews>
  <sheetFormatPr defaultRowHeight="15" x14ac:dyDescent="0.25"/>
  <cols>
    <col min="1" max="1" width="14" customWidth="1"/>
    <col min="2" max="2" width="14.140625" customWidth="1"/>
    <col min="3" max="3" width="19" customWidth="1"/>
    <col min="4" max="4" width="17.42578125" customWidth="1"/>
    <col min="5" max="5" width="4.42578125" customWidth="1"/>
    <col min="6" max="6" width="12.5703125" customWidth="1"/>
    <col min="7" max="7" width="10.7109375" customWidth="1"/>
    <col min="8" max="8" width="18.28515625" customWidth="1"/>
    <col min="9" max="9" width="18.7109375" customWidth="1"/>
    <col min="10" max="10" width="4.28515625" customWidth="1"/>
    <col min="11" max="11" width="14" customWidth="1"/>
    <col min="12" max="12" width="16.5703125" customWidth="1"/>
    <col min="13" max="13" width="19.28515625" customWidth="1"/>
    <col min="14" max="14" width="18.42578125" customWidth="1"/>
  </cols>
  <sheetData>
    <row r="1" spans="1:14" ht="22.5" customHeight="1" thickBot="1" x14ac:dyDescent="0.3">
      <c r="A1" s="6" t="s">
        <v>201</v>
      </c>
      <c r="B1" s="6"/>
      <c r="C1" s="6"/>
      <c r="D1" s="6"/>
      <c r="E1" s="6"/>
      <c r="F1" s="6" t="s">
        <v>186</v>
      </c>
      <c r="G1" s="6"/>
      <c r="H1" s="6"/>
      <c r="I1" s="6"/>
      <c r="J1" s="6"/>
      <c r="K1" s="271" t="s">
        <v>202</v>
      </c>
      <c r="L1" s="271"/>
      <c r="M1" s="271"/>
      <c r="N1" s="271"/>
    </row>
    <row r="2" spans="1:14" ht="16.5" customHeight="1" thickBot="1" x14ac:dyDescent="0.3">
      <c r="A2" s="319"/>
      <c r="B2" s="320"/>
      <c r="C2" s="321"/>
      <c r="D2" s="317" t="s">
        <v>181</v>
      </c>
      <c r="E2" s="65"/>
      <c r="F2" s="319"/>
      <c r="G2" s="320"/>
      <c r="H2" s="321"/>
      <c r="I2" s="317" t="s">
        <v>181</v>
      </c>
      <c r="J2" s="79"/>
      <c r="K2" s="319"/>
      <c r="L2" s="320"/>
      <c r="M2" s="321"/>
      <c r="N2" s="317" t="s">
        <v>181</v>
      </c>
    </row>
    <row r="3" spans="1:14" ht="29.25" customHeight="1" thickBot="1" x14ac:dyDescent="0.3">
      <c r="A3" s="25" t="s">
        <v>97</v>
      </c>
      <c r="B3" s="26" t="s">
        <v>183</v>
      </c>
      <c r="C3" s="27" t="s">
        <v>182</v>
      </c>
      <c r="D3" s="318"/>
      <c r="E3" s="4"/>
      <c r="F3" s="25" t="s">
        <v>97</v>
      </c>
      <c r="G3" s="26" t="s">
        <v>183</v>
      </c>
      <c r="H3" s="27" t="s">
        <v>182</v>
      </c>
      <c r="I3" s="318"/>
      <c r="J3" s="79"/>
      <c r="K3" s="25" t="s">
        <v>97</v>
      </c>
      <c r="L3" s="26" t="s">
        <v>183</v>
      </c>
      <c r="M3" s="27" t="s">
        <v>182</v>
      </c>
      <c r="N3" s="318"/>
    </row>
    <row r="4" spans="1:14" ht="20.100000000000001" customHeight="1" thickBot="1" x14ac:dyDescent="0.3">
      <c r="A4" s="23" t="s">
        <v>106</v>
      </c>
      <c r="B4" s="257">
        <v>460</v>
      </c>
      <c r="C4" s="225">
        <v>6522304.8200000003</v>
      </c>
      <c r="D4" s="215">
        <v>6464678.3200000003</v>
      </c>
      <c r="E4" s="77"/>
      <c r="F4" s="23" t="s">
        <v>106</v>
      </c>
      <c r="G4" s="257">
        <v>1811</v>
      </c>
      <c r="H4" s="225">
        <v>25656108.559999999</v>
      </c>
      <c r="I4" s="225">
        <v>24979509.620000001</v>
      </c>
      <c r="J4" s="79"/>
      <c r="K4" s="188" t="s">
        <v>106</v>
      </c>
      <c r="L4" s="221">
        <f>SUM(B4,G4)</f>
        <v>2271</v>
      </c>
      <c r="M4" s="222">
        <f>SUM(C4,H4)</f>
        <v>32178413.379999999</v>
      </c>
      <c r="N4" s="225">
        <v>31444187.940000001</v>
      </c>
    </row>
    <row r="5" spans="1:14" ht="20.100000000000001" customHeight="1" thickBot="1" x14ac:dyDescent="0.3">
      <c r="A5" s="59" t="s">
        <v>98</v>
      </c>
      <c r="B5" s="258">
        <v>10198</v>
      </c>
      <c r="C5" s="226">
        <v>40123308.630000003</v>
      </c>
      <c r="D5" s="216">
        <v>40264702.93</v>
      </c>
      <c r="E5" s="77"/>
      <c r="F5" s="59" t="s">
        <v>98</v>
      </c>
      <c r="G5" s="258">
        <v>2340</v>
      </c>
      <c r="H5" s="226">
        <v>416882238.68000001</v>
      </c>
      <c r="I5" s="226">
        <v>416854517.26999998</v>
      </c>
      <c r="J5" s="79"/>
      <c r="K5" s="59" t="s">
        <v>98</v>
      </c>
      <c r="L5" s="221">
        <f t="shared" ref="L5:L19" si="0">SUM(B5,G5)</f>
        <v>12538</v>
      </c>
      <c r="M5" s="222">
        <f t="shared" ref="M5:M19" si="1">SUM(C5,H5)</f>
        <v>457005547.31</v>
      </c>
      <c r="N5" s="226">
        <v>457119220.19999999</v>
      </c>
    </row>
    <row r="6" spans="1:14" ht="20.100000000000001" customHeight="1" thickBot="1" x14ac:dyDescent="0.3">
      <c r="A6" s="59" t="s">
        <v>107</v>
      </c>
      <c r="B6" s="257">
        <v>186</v>
      </c>
      <c r="C6" s="225">
        <v>926912.03</v>
      </c>
      <c r="D6" s="215">
        <v>926916.72</v>
      </c>
      <c r="E6" s="77"/>
      <c r="F6" s="59" t="s">
        <v>107</v>
      </c>
      <c r="G6" s="257">
        <v>554</v>
      </c>
      <c r="H6" s="225">
        <v>23731869.34</v>
      </c>
      <c r="I6" s="225">
        <v>23403626.98</v>
      </c>
      <c r="J6" s="79"/>
      <c r="K6" s="189" t="s">
        <v>107</v>
      </c>
      <c r="L6" s="221">
        <f t="shared" si="0"/>
        <v>740</v>
      </c>
      <c r="M6" s="222">
        <f t="shared" si="1"/>
        <v>24658781.370000001</v>
      </c>
      <c r="N6" s="225">
        <v>24330543.699999999</v>
      </c>
    </row>
    <row r="7" spans="1:14" ht="20.100000000000001" customHeight="1" thickBot="1" x14ac:dyDescent="0.3">
      <c r="A7" s="59" t="s">
        <v>109</v>
      </c>
      <c r="B7" s="258">
        <v>303</v>
      </c>
      <c r="C7" s="226">
        <v>1723403.01</v>
      </c>
      <c r="D7" s="216">
        <v>1723403.01</v>
      </c>
      <c r="E7" s="77"/>
      <c r="F7" s="59" t="s">
        <v>109</v>
      </c>
      <c r="G7" s="258">
        <v>310</v>
      </c>
      <c r="H7" s="226">
        <v>22905800.620000001</v>
      </c>
      <c r="I7" s="226">
        <v>22870958.989999998</v>
      </c>
      <c r="J7" s="79"/>
      <c r="K7" s="189" t="s">
        <v>109</v>
      </c>
      <c r="L7" s="221">
        <f t="shared" si="0"/>
        <v>613</v>
      </c>
      <c r="M7" s="222">
        <f t="shared" si="1"/>
        <v>24629203.630000003</v>
      </c>
      <c r="N7" s="226">
        <v>24594362</v>
      </c>
    </row>
    <row r="8" spans="1:14" ht="20.100000000000001" customHeight="1" thickBot="1" x14ac:dyDescent="0.3">
      <c r="A8" s="59" t="s">
        <v>112</v>
      </c>
      <c r="B8" s="257">
        <v>1444</v>
      </c>
      <c r="C8" s="225">
        <v>9119861.9900000002</v>
      </c>
      <c r="D8" s="215">
        <v>9094063.6600000001</v>
      </c>
      <c r="E8" s="77"/>
      <c r="F8" s="59" t="s">
        <v>112</v>
      </c>
      <c r="G8" s="257">
        <v>824</v>
      </c>
      <c r="H8" s="225">
        <v>28073676.129999999</v>
      </c>
      <c r="I8" s="225">
        <v>28019583.239999998</v>
      </c>
      <c r="J8" s="79"/>
      <c r="K8" s="59" t="s">
        <v>112</v>
      </c>
      <c r="L8" s="221">
        <f t="shared" si="0"/>
        <v>2268</v>
      </c>
      <c r="M8" s="222">
        <f t="shared" si="1"/>
        <v>37193538.119999997</v>
      </c>
      <c r="N8" s="225">
        <v>37113646.899999999</v>
      </c>
    </row>
    <row r="9" spans="1:14" ht="20.100000000000001" customHeight="1" thickBot="1" x14ac:dyDescent="0.3">
      <c r="A9" s="59" t="s">
        <v>99</v>
      </c>
      <c r="B9" s="258">
        <v>2150</v>
      </c>
      <c r="C9" s="226">
        <v>22103978.52</v>
      </c>
      <c r="D9" s="216">
        <v>22113733.079999998</v>
      </c>
      <c r="E9" s="77"/>
      <c r="F9" s="59" t="s">
        <v>99</v>
      </c>
      <c r="G9" s="258">
        <v>6042</v>
      </c>
      <c r="H9" s="226">
        <v>346907611.07999998</v>
      </c>
      <c r="I9" s="226">
        <v>346757940.63999999</v>
      </c>
      <c r="J9" s="79"/>
      <c r="K9" s="59" t="s">
        <v>99</v>
      </c>
      <c r="L9" s="221">
        <f t="shared" si="0"/>
        <v>8192</v>
      </c>
      <c r="M9" s="222">
        <f t="shared" si="1"/>
        <v>369011589.59999996</v>
      </c>
      <c r="N9" s="226">
        <v>368871673.72000003</v>
      </c>
    </row>
    <row r="10" spans="1:14" ht="20.100000000000001" customHeight="1" thickBot="1" x14ac:dyDescent="0.3">
      <c r="A10" s="59" t="s">
        <v>100</v>
      </c>
      <c r="B10" s="257">
        <v>3747</v>
      </c>
      <c r="C10" s="225">
        <v>22314071.030000001</v>
      </c>
      <c r="D10" s="215">
        <v>22296983.100000001</v>
      </c>
      <c r="E10" s="77"/>
      <c r="F10" s="59" t="s">
        <v>100</v>
      </c>
      <c r="G10" s="257">
        <v>2099</v>
      </c>
      <c r="H10" s="225">
        <v>117224021.64</v>
      </c>
      <c r="I10" s="225">
        <v>117212276.27</v>
      </c>
      <c r="J10" s="79"/>
      <c r="K10" s="59" t="s">
        <v>100</v>
      </c>
      <c r="L10" s="221">
        <f t="shared" si="0"/>
        <v>5846</v>
      </c>
      <c r="M10" s="222">
        <f t="shared" si="1"/>
        <v>139538092.67000002</v>
      </c>
      <c r="N10" s="225">
        <v>139509259.37</v>
      </c>
    </row>
    <row r="11" spans="1:14" ht="20.100000000000001" customHeight="1" thickBot="1" x14ac:dyDescent="0.3">
      <c r="A11" s="59" t="s">
        <v>110</v>
      </c>
      <c r="B11" s="258">
        <v>1006</v>
      </c>
      <c r="C11" s="226">
        <v>4265067.59</v>
      </c>
      <c r="D11" s="216">
        <v>4271421.0199999996</v>
      </c>
      <c r="E11" s="77"/>
      <c r="F11" s="59" t="s">
        <v>110</v>
      </c>
      <c r="G11" s="258">
        <v>397</v>
      </c>
      <c r="H11" s="226">
        <v>2936959.64</v>
      </c>
      <c r="I11" s="226">
        <v>2935106.31</v>
      </c>
      <c r="J11" s="79"/>
      <c r="K11" s="189" t="s">
        <v>110</v>
      </c>
      <c r="L11" s="221">
        <f t="shared" si="0"/>
        <v>1403</v>
      </c>
      <c r="M11" s="222">
        <f t="shared" si="1"/>
        <v>7202027.2300000004</v>
      </c>
      <c r="N11" s="226">
        <v>7206527.3300000001</v>
      </c>
    </row>
    <row r="12" spans="1:14" ht="20.100000000000001" customHeight="1" thickBot="1" x14ac:dyDescent="0.3">
      <c r="A12" s="59" t="s">
        <v>101</v>
      </c>
      <c r="B12" s="257">
        <v>16314</v>
      </c>
      <c r="C12" s="225">
        <v>102655532.77</v>
      </c>
      <c r="D12" s="215">
        <v>102396418.90000001</v>
      </c>
      <c r="E12" s="77"/>
      <c r="F12" s="59" t="s">
        <v>101</v>
      </c>
      <c r="G12" s="257">
        <v>2069</v>
      </c>
      <c r="H12" s="225">
        <v>38825491.170000002</v>
      </c>
      <c r="I12" s="225">
        <v>38260837.259999998</v>
      </c>
      <c r="J12" s="79"/>
      <c r="K12" s="59" t="s">
        <v>101</v>
      </c>
      <c r="L12" s="221">
        <f t="shared" si="0"/>
        <v>18383</v>
      </c>
      <c r="M12" s="222">
        <f t="shared" si="1"/>
        <v>141481023.94</v>
      </c>
      <c r="N12" s="225">
        <v>140657256.16</v>
      </c>
    </row>
    <row r="13" spans="1:14" ht="20.100000000000001" customHeight="1" thickBot="1" x14ac:dyDescent="0.3">
      <c r="A13" s="59" t="s">
        <v>102</v>
      </c>
      <c r="B13" s="258">
        <v>3017</v>
      </c>
      <c r="C13" s="226">
        <v>18981925.899999999</v>
      </c>
      <c r="D13" s="216">
        <v>19522669.82</v>
      </c>
      <c r="E13" s="77"/>
      <c r="F13" s="59" t="s">
        <v>102</v>
      </c>
      <c r="G13" s="258">
        <v>1882</v>
      </c>
      <c r="H13" s="226">
        <v>88243522.650000006</v>
      </c>
      <c r="I13" s="226">
        <v>88235618.650000006</v>
      </c>
      <c r="J13" s="79"/>
      <c r="K13" s="59" t="s">
        <v>102</v>
      </c>
      <c r="L13" s="221">
        <f t="shared" si="0"/>
        <v>4899</v>
      </c>
      <c r="M13" s="222">
        <f t="shared" si="1"/>
        <v>107225448.55000001</v>
      </c>
      <c r="N13" s="226">
        <v>107758288.47</v>
      </c>
    </row>
    <row r="14" spans="1:14" ht="20.100000000000001" customHeight="1" thickBot="1" x14ac:dyDescent="0.3">
      <c r="A14" s="59" t="s">
        <v>103</v>
      </c>
      <c r="B14" s="257">
        <v>3521</v>
      </c>
      <c r="C14" s="225">
        <v>26974365.670000002</v>
      </c>
      <c r="D14" s="215">
        <v>27062840.41</v>
      </c>
      <c r="E14" s="80"/>
      <c r="F14" s="59" t="s">
        <v>103</v>
      </c>
      <c r="G14" s="257">
        <v>1245</v>
      </c>
      <c r="H14" s="225">
        <v>66280381.270000003</v>
      </c>
      <c r="I14" s="225">
        <v>66046680.780000001</v>
      </c>
      <c r="J14" s="79"/>
      <c r="K14" s="59" t="s">
        <v>103</v>
      </c>
      <c r="L14" s="221">
        <f t="shared" si="0"/>
        <v>4766</v>
      </c>
      <c r="M14" s="222">
        <f t="shared" si="1"/>
        <v>93254746.939999998</v>
      </c>
      <c r="N14" s="225">
        <v>93109521.189999998</v>
      </c>
    </row>
    <row r="15" spans="1:14" ht="20.100000000000001" customHeight="1" thickBot="1" x14ac:dyDescent="0.3">
      <c r="A15" s="59" t="s">
        <v>104</v>
      </c>
      <c r="B15" s="258">
        <v>193</v>
      </c>
      <c r="C15" s="226">
        <v>731371.34</v>
      </c>
      <c r="D15" s="216">
        <v>604158.17000000004</v>
      </c>
      <c r="E15" s="80"/>
      <c r="F15" s="59" t="s">
        <v>104</v>
      </c>
      <c r="G15" s="258">
        <v>2087</v>
      </c>
      <c r="H15" s="226">
        <v>89815423.900000006</v>
      </c>
      <c r="I15" s="226">
        <v>89492998.519999996</v>
      </c>
      <c r="J15" s="79"/>
      <c r="K15" s="59" t="s">
        <v>104</v>
      </c>
      <c r="L15" s="221">
        <f t="shared" si="0"/>
        <v>2280</v>
      </c>
      <c r="M15" s="222">
        <f t="shared" si="1"/>
        <v>90546795.24000001</v>
      </c>
      <c r="N15" s="226">
        <v>90097156.689999998</v>
      </c>
    </row>
    <row r="16" spans="1:14" ht="20.100000000000001" customHeight="1" thickBot="1" x14ac:dyDescent="0.3">
      <c r="A16" s="59" t="s">
        <v>108</v>
      </c>
      <c r="B16" s="257">
        <v>426</v>
      </c>
      <c r="C16" s="225">
        <v>18701889.800000001</v>
      </c>
      <c r="D16" s="215">
        <v>18699794.359999999</v>
      </c>
      <c r="E16" s="80"/>
      <c r="F16" s="59" t="s">
        <v>108</v>
      </c>
      <c r="G16" s="257">
        <v>1034</v>
      </c>
      <c r="H16" s="225">
        <v>45213926.939999998</v>
      </c>
      <c r="I16" s="225">
        <v>45181072.609999999</v>
      </c>
      <c r="J16" s="79"/>
      <c r="K16" s="189" t="s">
        <v>108</v>
      </c>
      <c r="L16" s="221">
        <f t="shared" si="0"/>
        <v>1460</v>
      </c>
      <c r="M16" s="222">
        <f t="shared" si="1"/>
        <v>63915816.739999995</v>
      </c>
      <c r="N16" s="225">
        <v>63880866.969999999</v>
      </c>
    </row>
    <row r="17" spans="1:14" ht="20.100000000000001" customHeight="1" thickBot="1" x14ac:dyDescent="0.3">
      <c r="A17" s="59" t="s">
        <v>111</v>
      </c>
      <c r="B17" s="258">
        <v>165</v>
      </c>
      <c r="C17" s="226">
        <v>7908775.4800000004</v>
      </c>
      <c r="D17" s="216">
        <v>7904794.2800000003</v>
      </c>
      <c r="E17" s="80"/>
      <c r="F17" s="59" t="s">
        <v>111</v>
      </c>
      <c r="G17" s="258">
        <v>400</v>
      </c>
      <c r="H17" s="226">
        <v>5882276.1200000001</v>
      </c>
      <c r="I17" s="226">
        <v>5568715.7699999996</v>
      </c>
      <c r="J17" s="79"/>
      <c r="K17" s="189" t="s">
        <v>111</v>
      </c>
      <c r="L17" s="221">
        <f t="shared" si="0"/>
        <v>565</v>
      </c>
      <c r="M17" s="222">
        <f t="shared" si="1"/>
        <v>13791051.600000001</v>
      </c>
      <c r="N17" s="226">
        <v>13473510.050000001</v>
      </c>
    </row>
    <row r="18" spans="1:14" ht="20.100000000000001" customHeight="1" thickBot="1" x14ac:dyDescent="0.3">
      <c r="A18" s="59" t="s">
        <v>113</v>
      </c>
      <c r="B18" s="257">
        <v>125</v>
      </c>
      <c r="C18" s="225">
        <v>554283.29</v>
      </c>
      <c r="D18" s="215">
        <v>539747.43999999994</v>
      </c>
      <c r="E18" s="80"/>
      <c r="F18" s="59" t="s">
        <v>113</v>
      </c>
      <c r="G18" s="257">
        <v>374</v>
      </c>
      <c r="H18" s="225">
        <v>19464348.969999999</v>
      </c>
      <c r="I18" s="225">
        <v>19376492.09</v>
      </c>
      <c r="J18" s="79"/>
      <c r="K18" s="189" t="s">
        <v>113</v>
      </c>
      <c r="L18" s="221">
        <f t="shared" si="0"/>
        <v>499</v>
      </c>
      <c r="M18" s="222">
        <f t="shared" si="1"/>
        <v>20018632.259999998</v>
      </c>
      <c r="N18" s="225">
        <v>19916239.530000001</v>
      </c>
    </row>
    <row r="19" spans="1:14" ht="20.100000000000001" customHeight="1" thickBot="1" x14ac:dyDescent="0.3">
      <c r="A19" s="59" t="s">
        <v>105</v>
      </c>
      <c r="B19" s="258">
        <v>935</v>
      </c>
      <c r="C19" s="226">
        <v>21252745.09</v>
      </c>
      <c r="D19" s="216">
        <v>21251362.52</v>
      </c>
      <c r="E19" s="80"/>
      <c r="F19" s="59" t="s">
        <v>105</v>
      </c>
      <c r="G19" s="258">
        <v>1057</v>
      </c>
      <c r="H19" s="226">
        <v>144183990.30000001</v>
      </c>
      <c r="I19" s="226">
        <v>144181622.30000001</v>
      </c>
      <c r="J19" s="79"/>
      <c r="K19" s="59" t="s">
        <v>105</v>
      </c>
      <c r="L19" s="221">
        <f t="shared" si="0"/>
        <v>1992</v>
      </c>
      <c r="M19" s="222">
        <f t="shared" si="1"/>
        <v>165436735.39000002</v>
      </c>
      <c r="N19" s="226">
        <v>165432984.81999999</v>
      </c>
    </row>
    <row r="20" spans="1:14" ht="20.100000000000001" customHeight="1" thickBot="1" x14ac:dyDescent="0.3">
      <c r="A20" s="78" t="s">
        <v>2</v>
      </c>
      <c r="B20" s="217">
        <f>SUM(B4:B19)</f>
        <v>44190</v>
      </c>
      <c r="C20" s="218">
        <f t="shared" ref="C20:D20" si="2">SUM(C4:C19)</f>
        <v>304859796.95999998</v>
      </c>
      <c r="D20" s="268">
        <f t="shared" si="2"/>
        <v>305137687.73999995</v>
      </c>
      <c r="E20" s="79"/>
      <c r="F20" s="42" t="s">
        <v>2</v>
      </c>
      <c r="G20" s="219">
        <f>SUM(G4:G19)</f>
        <v>24525</v>
      </c>
      <c r="H20" s="220">
        <f t="shared" ref="H20:I20" si="3">SUM(H4:H19)</f>
        <v>1482227647.01</v>
      </c>
      <c r="I20" s="220">
        <f t="shared" si="3"/>
        <v>1479377557.2999997</v>
      </c>
      <c r="J20" s="79"/>
      <c r="K20" s="42" t="s">
        <v>2</v>
      </c>
      <c r="L20" s="219">
        <f>SUM(L4:L19)</f>
        <v>68715</v>
      </c>
      <c r="M20" s="220">
        <f t="shared" ref="M20:N20" si="4">SUM(M4:M19)</f>
        <v>1787087443.9700003</v>
      </c>
      <c r="N20" s="220">
        <f t="shared" si="4"/>
        <v>1784515245.04</v>
      </c>
    </row>
    <row r="21" spans="1:14" x14ac:dyDescent="0.25">
      <c r="A21" s="79"/>
      <c r="B21" s="81"/>
      <c r="C21" s="81"/>
      <c r="D21" s="81"/>
      <c r="E21" s="79"/>
      <c r="F21" s="79"/>
      <c r="G21" s="79"/>
      <c r="H21" s="79"/>
      <c r="I21" s="79"/>
      <c r="J21" s="79"/>
      <c r="K21" s="79"/>
      <c r="L21" s="79"/>
      <c r="M21" s="79"/>
      <c r="N21" s="79"/>
    </row>
    <row r="22" spans="1:14" ht="15.75" x14ac:dyDescent="0.25">
      <c r="A22" s="208" t="s">
        <v>208</v>
      </c>
      <c r="B22" s="208"/>
      <c r="C22" s="208"/>
      <c r="D22" s="208"/>
      <c r="E22" s="79"/>
      <c r="F22" s="79"/>
      <c r="G22" s="79"/>
      <c r="H22" s="79"/>
      <c r="I22" s="79"/>
      <c r="J22" s="79"/>
      <c r="K22" s="79"/>
      <c r="L22" s="79"/>
      <c r="M22" s="79"/>
      <c r="N22" s="79"/>
    </row>
    <row r="23" spans="1:14" ht="1.5" customHeight="1" x14ac:dyDescent="0.25">
      <c r="A23" s="316"/>
      <c r="B23" s="316"/>
      <c r="C23" s="316"/>
      <c r="D23" s="31"/>
      <c r="E23" s="79"/>
      <c r="F23" s="79"/>
      <c r="G23" s="79"/>
      <c r="H23" s="79"/>
      <c r="I23" s="79"/>
      <c r="J23" s="79"/>
      <c r="K23" s="79"/>
      <c r="L23" s="79"/>
      <c r="M23" s="79"/>
      <c r="N23" s="79"/>
    </row>
    <row r="24" spans="1:14" ht="35.25" customHeight="1" x14ac:dyDescent="0.25">
      <c r="A24" s="210" t="s">
        <v>97</v>
      </c>
      <c r="B24" s="211" t="s">
        <v>184</v>
      </c>
      <c r="C24" s="209" t="s">
        <v>185</v>
      </c>
      <c r="D24" s="31"/>
      <c r="E24" s="79"/>
      <c r="F24" s="79"/>
      <c r="G24" s="79"/>
      <c r="H24" s="79"/>
      <c r="I24" s="79"/>
      <c r="J24" s="79"/>
      <c r="K24" s="79"/>
      <c r="L24" s="190"/>
      <c r="M24" s="79"/>
      <c r="N24" s="79"/>
    </row>
    <row r="25" spans="1:14" ht="17.25" customHeight="1" x14ac:dyDescent="0.25">
      <c r="A25" s="259" t="s">
        <v>106</v>
      </c>
      <c r="B25" s="269">
        <v>254</v>
      </c>
      <c r="C25" s="223">
        <v>245</v>
      </c>
      <c r="E25" s="79"/>
      <c r="F25" s="82"/>
      <c r="G25" s="79"/>
      <c r="H25" s="79"/>
      <c r="I25" s="79"/>
      <c r="J25" s="79"/>
      <c r="K25" s="79"/>
      <c r="L25" s="57"/>
      <c r="M25" s="58"/>
      <c r="N25" s="58"/>
    </row>
    <row r="26" spans="1:14" ht="16.5" customHeight="1" x14ac:dyDescent="0.25">
      <c r="A26" s="259" t="s">
        <v>98</v>
      </c>
      <c r="B26" s="223">
        <v>13</v>
      </c>
      <c r="C26" s="223">
        <v>13</v>
      </c>
      <c r="E26" s="79"/>
      <c r="F26" s="82"/>
      <c r="G26" s="79"/>
      <c r="H26" s="79"/>
      <c r="I26" s="79"/>
      <c r="J26" s="79"/>
      <c r="K26" s="79"/>
      <c r="L26" s="57"/>
      <c r="M26" s="58"/>
      <c r="N26" s="58"/>
    </row>
    <row r="27" spans="1:14" ht="17.25" customHeight="1" x14ac:dyDescent="0.25">
      <c r="A27" s="260" t="s">
        <v>100</v>
      </c>
      <c r="B27" s="224">
        <v>1</v>
      </c>
      <c r="C27" s="224">
        <v>1</v>
      </c>
      <c r="E27" s="79"/>
      <c r="F27" s="82"/>
      <c r="G27" s="79"/>
      <c r="H27" s="79"/>
      <c r="I27" s="79"/>
      <c r="J27" s="79"/>
      <c r="K27" s="79"/>
      <c r="L27" s="57"/>
      <c r="M27" s="58"/>
      <c r="N27" s="58"/>
    </row>
    <row r="28" spans="1:14" ht="18" customHeight="1" x14ac:dyDescent="0.25">
      <c r="A28" s="259" t="s">
        <v>102</v>
      </c>
      <c r="B28" s="223">
        <v>2</v>
      </c>
      <c r="C28" s="223">
        <v>2</v>
      </c>
      <c r="E28" s="79"/>
      <c r="F28" s="82"/>
      <c r="G28" s="79"/>
      <c r="H28" s="79"/>
      <c r="I28" s="79"/>
      <c r="J28" s="79"/>
      <c r="K28" s="79"/>
      <c r="L28" s="57"/>
      <c r="M28" s="58"/>
      <c r="N28" s="58"/>
    </row>
    <row r="29" spans="1:14" ht="17.25" customHeight="1" x14ac:dyDescent="0.25">
      <c r="A29" s="260" t="s">
        <v>103</v>
      </c>
      <c r="B29" s="224">
        <v>1</v>
      </c>
      <c r="C29" s="224">
        <v>1</v>
      </c>
      <c r="E29" s="79"/>
      <c r="F29" s="82"/>
      <c r="G29" s="79"/>
      <c r="H29" s="79"/>
      <c r="I29" s="79"/>
      <c r="J29" s="79"/>
      <c r="K29" s="79"/>
      <c r="L29" s="57"/>
      <c r="M29" s="58"/>
      <c r="N29" s="58"/>
    </row>
    <row r="30" spans="1:14" ht="15.75" x14ac:dyDescent="0.25">
      <c r="A30" s="253" t="s">
        <v>2</v>
      </c>
      <c r="B30" s="254">
        <f>SUM(B25:B29)</f>
        <v>271</v>
      </c>
      <c r="C30" s="254">
        <f>SUM(C25:C29)</f>
        <v>262</v>
      </c>
      <c r="L30" s="31"/>
      <c r="M30" s="31"/>
      <c r="N30" s="31"/>
    </row>
  </sheetData>
  <mergeCells count="8">
    <mergeCell ref="A23:C23"/>
    <mergeCell ref="K1:N1"/>
    <mergeCell ref="D2:D3"/>
    <mergeCell ref="A2:C2"/>
    <mergeCell ref="K2:M2"/>
    <mergeCell ref="N2:N3"/>
    <mergeCell ref="F2:H2"/>
    <mergeCell ref="I2:I3"/>
  </mergeCells>
  <pageMargins left="0.7" right="0.7" top="0.75" bottom="0.75" header="0.3" footer="0.3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7"/>
  <sheetViews>
    <sheetView topLeftCell="A13" zoomScale="85" zoomScaleNormal="85" workbookViewId="0">
      <selection activeCell="N15" sqref="N15"/>
    </sheetView>
  </sheetViews>
  <sheetFormatPr defaultRowHeight="15" x14ac:dyDescent="0.25"/>
  <cols>
    <col min="1" max="1" width="27.42578125" customWidth="1"/>
    <col min="2" max="2" width="15.85546875" customWidth="1"/>
    <col min="3" max="3" width="15.28515625" customWidth="1"/>
    <col min="4" max="4" width="14.140625" customWidth="1"/>
    <col min="5" max="5" width="13.85546875" customWidth="1"/>
    <col min="6" max="6" width="14.7109375" customWidth="1"/>
    <col min="7" max="7" width="15.7109375" customWidth="1"/>
    <col min="8" max="8" width="16.42578125" customWidth="1"/>
    <col min="9" max="9" width="15.5703125" customWidth="1"/>
    <col min="10" max="11" width="13.85546875" customWidth="1"/>
    <col min="12" max="12" width="15.140625" customWidth="1"/>
    <col min="13" max="14" width="14.28515625" customWidth="1"/>
    <col min="15" max="15" width="13" customWidth="1"/>
    <col min="16" max="16" width="14.28515625" customWidth="1"/>
    <col min="17" max="17" width="10.5703125" customWidth="1"/>
    <col min="18" max="18" width="12.42578125" customWidth="1"/>
    <col min="19" max="19" width="13.7109375" customWidth="1"/>
  </cols>
  <sheetData>
    <row r="1" spans="1:15" ht="27.75" customHeight="1" thickBot="1" x14ac:dyDescent="0.3">
      <c r="A1" s="322" t="s">
        <v>263</v>
      </c>
      <c r="B1" s="322"/>
      <c r="C1" s="322"/>
      <c r="D1" s="322"/>
      <c r="E1" s="322"/>
      <c r="F1" s="322"/>
      <c r="G1" s="322"/>
      <c r="H1" s="322"/>
      <c r="I1" s="322"/>
      <c r="J1" s="322"/>
    </row>
    <row r="2" spans="1:15" ht="31.5" customHeight="1" thickBot="1" x14ac:dyDescent="0.3">
      <c r="A2" s="232" t="s">
        <v>252</v>
      </c>
      <c r="B2" s="238" t="s">
        <v>229</v>
      </c>
      <c r="C2" s="234" t="s">
        <v>190</v>
      </c>
      <c r="D2" s="235" t="s">
        <v>102</v>
      </c>
      <c r="E2" s="235" t="s">
        <v>98</v>
      </c>
      <c r="F2" s="235" t="s">
        <v>99</v>
      </c>
      <c r="G2" s="235" t="s">
        <v>105</v>
      </c>
      <c r="H2" s="235" t="s">
        <v>104</v>
      </c>
      <c r="I2" s="235" t="s">
        <v>100</v>
      </c>
      <c r="J2" s="235" t="s">
        <v>103</v>
      </c>
      <c r="K2" s="235" t="s">
        <v>101</v>
      </c>
      <c r="L2" s="236" t="s">
        <v>2</v>
      </c>
    </row>
    <row r="3" spans="1:15" ht="18" customHeight="1" x14ac:dyDescent="0.25">
      <c r="A3" s="227" t="s">
        <v>210</v>
      </c>
      <c r="B3" s="239" t="s">
        <v>230</v>
      </c>
      <c r="C3" s="241">
        <v>183626.66</v>
      </c>
      <c r="D3" s="264">
        <v>2117.3000000000002</v>
      </c>
      <c r="E3" s="264">
        <v>1318.12</v>
      </c>
      <c r="F3" s="264">
        <v>3619.59</v>
      </c>
      <c r="G3" s="264">
        <v>269</v>
      </c>
      <c r="H3" s="264">
        <v>357</v>
      </c>
      <c r="I3" s="264">
        <v>4484.2299999999996</v>
      </c>
      <c r="J3" s="264">
        <v>357</v>
      </c>
      <c r="K3" s="264">
        <v>801</v>
      </c>
      <c r="L3" s="245">
        <f>SUM(C3:K3)</f>
        <v>196949.9</v>
      </c>
    </row>
    <row r="4" spans="1:15" ht="18.75" customHeight="1" x14ac:dyDescent="0.25">
      <c r="A4" s="227" t="s">
        <v>211</v>
      </c>
      <c r="B4" s="239" t="s">
        <v>231</v>
      </c>
      <c r="C4" s="241">
        <v>52479.46</v>
      </c>
      <c r="D4" s="265">
        <v>5741.11</v>
      </c>
      <c r="E4" s="265">
        <v>0</v>
      </c>
      <c r="F4" s="265">
        <v>0</v>
      </c>
      <c r="G4" s="265">
        <v>2026</v>
      </c>
      <c r="H4" s="265">
        <v>18963.650000000001</v>
      </c>
      <c r="I4" s="265">
        <v>0</v>
      </c>
      <c r="J4" s="265">
        <v>0</v>
      </c>
      <c r="K4" s="265">
        <v>0</v>
      </c>
      <c r="L4" s="245">
        <f t="shared" ref="L4:L18" si="0">SUM(C4:K4)</f>
        <v>79210.22</v>
      </c>
    </row>
    <row r="5" spans="1:15" ht="17.25" customHeight="1" x14ac:dyDescent="0.25">
      <c r="A5" s="229" t="s">
        <v>212</v>
      </c>
      <c r="B5" s="239" t="s">
        <v>232</v>
      </c>
      <c r="C5" s="241">
        <v>0</v>
      </c>
      <c r="D5" s="228">
        <v>0</v>
      </c>
      <c r="E5" s="228">
        <v>0</v>
      </c>
      <c r="F5" s="228">
        <v>0</v>
      </c>
      <c r="G5" s="228">
        <v>0</v>
      </c>
      <c r="H5" s="228">
        <v>0</v>
      </c>
      <c r="I5" s="228">
        <v>0</v>
      </c>
      <c r="J5" s="228">
        <v>0</v>
      </c>
      <c r="K5" s="228">
        <v>0</v>
      </c>
      <c r="L5" s="245">
        <f t="shared" si="0"/>
        <v>0</v>
      </c>
    </row>
    <row r="6" spans="1:15" ht="18.75" customHeight="1" x14ac:dyDescent="0.25">
      <c r="A6" s="227" t="s">
        <v>213</v>
      </c>
      <c r="B6" s="239" t="s">
        <v>233</v>
      </c>
      <c r="C6" s="241">
        <v>203716.63</v>
      </c>
      <c r="D6" s="266">
        <v>0</v>
      </c>
      <c r="E6" s="266">
        <v>0</v>
      </c>
      <c r="F6" s="266">
        <v>837.3</v>
      </c>
      <c r="G6" s="266">
        <v>470.16</v>
      </c>
      <c r="H6" s="266">
        <v>135</v>
      </c>
      <c r="I6" s="266">
        <v>0</v>
      </c>
      <c r="J6" s="266">
        <v>2875</v>
      </c>
      <c r="K6" s="266">
        <v>27810.91</v>
      </c>
      <c r="L6" s="245">
        <f t="shared" si="0"/>
        <v>235845</v>
      </c>
      <c r="N6" s="48"/>
    </row>
    <row r="7" spans="1:15" ht="17.25" customHeight="1" x14ac:dyDescent="0.25">
      <c r="A7" s="229" t="s">
        <v>214</v>
      </c>
      <c r="B7" s="239" t="s">
        <v>234</v>
      </c>
      <c r="C7" s="241">
        <v>0</v>
      </c>
      <c r="D7" s="266">
        <v>0</v>
      </c>
      <c r="E7" s="266">
        <v>0</v>
      </c>
      <c r="F7" s="266">
        <v>0</v>
      </c>
      <c r="G7" s="266">
        <v>0</v>
      </c>
      <c r="H7" s="266">
        <v>0</v>
      </c>
      <c r="I7" s="266">
        <v>0</v>
      </c>
      <c r="J7" s="266">
        <v>0</v>
      </c>
      <c r="K7" s="266">
        <v>0</v>
      </c>
      <c r="L7" s="245">
        <f t="shared" si="0"/>
        <v>0</v>
      </c>
    </row>
    <row r="8" spans="1:15" ht="18.75" customHeight="1" x14ac:dyDescent="0.25">
      <c r="A8" s="227" t="s">
        <v>215</v>
      </c>
      <c r="B8" s="239" t="s">
        <v>235</v>
      </c>
      <c r="C8" s="241">
        <v>22961.8</v>
      </c>
      <c r="D8" s="266">
        <v>0</v>
      </c>
      <c r="E8" s="266">
        <v>0</v>
      </c>
      <c r="F8" s="266">
        <v>0</v>
      </c>
      <c r="G8" s="266">
        <v>0</v>
      </c>
      <c r="H8" s="266">
        <v>0</v>
      </c>
      <c r="I8" s="266">
        <v>0</v>
      </c>
      <c r="J8" s="266">
        <v>0</v>
      </c>
      <c r="K8" s="266">
        <v>0</v>
      </c>
      <c r="L8" s="245">
        <f t="shared" si="0"/>
        <v>22961.8</v>
      </c>
    </row>
    <row r="9" spans="1:15" ht="18" customHeight="1" x14ac:dyDescent="0.25">
      <c r="A9" s="229" t="s">
        <v>216</v>
      </c>
      <c r="B9" s="239" t="s">
        <v>236</v>
      </c>
      <c r="C9" s="241">
        <v>0</v>
      </c>
      <c r="D9" s="266">
        <v>0</v>
      </c>
      <c r="E9" s="266" t="s">
        <v>265</v>
      </c>
      <c r="F9" s="266">
        <v>0</v>
      </c>
      <c r="G9" s="266">
        <v>0</v>
      </c>
      <c r="H9" s="266">
        <v>0</v>
      </c>
      <c r="I9" s="266">
        <v>0</v>
      </c>
      <c r="J9" s="266">
        <v>0</v>
      </c>
      <c r="K9" s="266">
        <v>0</v>
      </c>
      <c r="L9" s="245">
        <f t="shared" si="0"/>
        <v>0</v>
      </c>
    </row>
    <row r="10" spans="1:15" ht="18.75" customHeight="1" x14ac:dyDescent="0.25">
      <c r="A10" s="230" t="s">
        <v>217</v>
      </c>
      <c r="B10" s="239" t="s">
        <v>237</v>
      </c>
      <c r="C10" s="241">
        <v>0</v>
      </c>
      <c r="D10" s="266">
        <v>0</v>
      </c>
      <c r="E10" s="266">
        <v>0</v>
      </c>
      <c r="F10" s="266">
        <v>0</v>
      </c>
      <c r="G10" s="266">
        <v>0</v>
      </c>
      <c r="H10" s="266">
        <v>0</v>
      </c>
      <c r="I10" s="266">
        <v>0</v>
      </c>
      <c r="J10" s="266">
        <v>0</v>
      </c>
      <c r="K10" s="266">
        <v>0</v>
      </c>
      <c r="L10" s="245">
        <f t="shared" si="0"/>
        <v>0</v>
      </c>
    </row>
    <row r="11" spans="1:15" ht="16.5" customHeight="1" x14ac:dyDescent="0.25">
      <c r="A11" s="230" t="s">
        <v>218</v>
      </c>
      <c r="B11" s="239" t="s">
        <v>238</v>
      </c>
      <c r="C11" s="241">
        <v>0</v>
      </c>
      <c r="D11" s="266">
        <v>0</v>
      </c>
      <c r="E11" s="266">
        <v>0</v>
      </c>
      <c r="F11" s="266">
        <v>0</v>
      </c>
      <c r="G11" s="266">
        <v>0</v>
      </c>
      <c r="H11" s="266">
        <v>0</v>
      </c>
      <c r="I11" s="266">
        <v>0</v>
      </c>
      <c r="J11" s="266">
        <v>0</v>
      </c>
      <c r="K11" s="266">
        <v>0</v>
      </c>
      <c r="L11" s="245">
        <f t="shared" si="0"/>
        <v>0</v>
      </c>
      <c r="O11" s="83"/>
    </row>
    <row r="12" spans="1:15" ht="18.75" customHeight="1" x14ac:dyDescent="0.25">
      <c r="A12" s="230" t="s">
        <v>219</v>
      </c>
      <c r="B12" s="239" t="s">
        <v>239</v>
      </c>
      <c r="C12" s="241">
        <v>0</v>
      </c>
      <c r="D12" s="266">
        <v>0</v>
      </c>
      <c r="E12" s="266">
        <v>0</v>
      </c>
      <c r="F12" s="266">
        <v>0</v>
      </c>
      <c r="G12" s="266">
        <v>0</v>
      </c>
      <c r="H12" s="266">
        <v>0</v>
      </c>
      <c r="I12" s="266">
        <v>0</v>
      </c>
      <c r="J12" s="266">
        <v>0</v>
      </c>
      <c r="K12" s="266">
        <v>0</v>
      </c>
      <c r="L12" s="245">
        <f t="shared" si="0"/>
        <v>0</v>
      </c>
    </row>
    <row r="13" spans="1:15" ht="20.25" customHeight="1" x14ac:dyDescent="0.25">
      <c r="A13" s="230" t="s">
        <v>220</v>
      </c>
      <c r="B13" s="239" t="s">
        <v>240</v>
      </c>
      <c r="C13" s="241">
        <v>0</v>
      </c>
      <c r="D13" s="266">
        <v>0</v>
      </c>
      <c r="E13" s="266">
        <v>0</v>
      </c>
      <c r="F13" s="266">
        <v>0</v>
      </c>
      <c r="G13" s="266">
        <v>0</v>
      </c>
      <c r="H13" s="266">
        <v>0</v>
      </c>
      <c r="I13" s="266">
        <v>0</v>
      </c>
      <c r="J13" s="266">
        <v>0</v>
      </c>
      <c r="K13" s="266">
        <v>0</v>
      </c>
      <c r="L13" s="245">
        <f t="shared" si="0"/>
        <v>0</v>
      </c>
    </row>
    <row r="14" spans="1:15" ht="21.75" customHeight="1" x14ac:dyDescent="0.25">
      <c r="A14" s="233" t="s">
        <v>221</v>
      </c>
      <c r="B14" s="239" t="s">
        <v>241</v>
      </c>
      <c r="C14" s="241">
        <v>0</v>
      </c>
      <c r="D14" s="266">
        <v>0</v>
      </c>
      <c r="E14" s="266">
        <v>3158</v>
      </c>
      <c r="F14" s="266">
        <v>0</v>
      </c>
      <c r="G14" s="266">
        <v>0</v>
      </c>
      <c r="H14" s="266">
        <v>9350.42</v>
      </c>
      <c r="I14" s="266">
        <v>0</v>
      </c>
      <c r="J14" s="266">
        <v>0</v>
      </c>
      <c r="K14" s="266">
        <v>0</v>
      </c>
      <c r="L14" s="245">
        <f t="shared" si="0"/>
        <v>12508.42</v>
      </c>
    </row>
    <row r="15" spans="1:15" ht="22.5" customHeight="1" x14ac:dyDescent="0.25">
      <c r="A15" s="227" t="s">
        <v>114</v>
      </c>
      <c r="B15" s="239" t="s">
        <v>242</v>
      </c>
      <c r="C15" s="241">
        <v>88233.48</v>
      </c>
      <c r="D15" s="266">
        <v>11732.81</v>
      </c>
      <c r="E15" s="266">
        <v>0</v>
      </c>
      <c r="F15" s="266">
        <v>0</v>
      </c>
      <c r="G15" s="266">
        <v>0</v>
      </c>
      <c r="H15" s="266">
        <v>0</v>
      </c>
      <c r="I15" s="266">
        <v>0</v>
      </c>
      <c r="J15" s="266">
        <v>30314.26</v>
      </c>
      <c r="K15" s="266">
        <v>7203.9</v>
      </c>
      <c r="L15" s="245">
        <f t="shared" si="0"/>
        <v>137484.44999999998</v>
      </c>
    </row>
    <row r="16" spans="1:15" ht="31.5" customHeight="1" x14ac:dyDescent="0.25">
      <c r="A16" s="231" t="s">
        <v>222</v>
      </c>
      <c r="B16" s="239" t="s">
        <v>243</v>
      </c>
      <c r="C16" s="241">
        <v>320107.76</v>
      </c>
      <c r="D16" s="266">
        <v>124889.53</v>
      </c>
      <c r="E16" s="266">
        <v>355482.95</v>
      </c>
      <c r="F16" s="266">
        <v>44686.74</v>
      </c>
      <c r="G16" s="266">
        <v>32686.37</v>
      </c>
      <c r="H16" s="266">
        <v>2121.79</v>
      </c>
      <c r="I16" s="266">
        <v>121631.64</v>
      </c>
      <c r="J16" s="266">
        <v>162179</v>
      </c>
      <c r="K16" s="266">
        <v>725149.57</v>
      </c>
      <c r="L16" s="245">
        <f t="shared" si="0"/>
        <v>1888935.35</v>
      </c>
    </row>
    <row r="17" spans="1:12" ht="46.5" customHeight="1" x14ac:dyDescent="0.25">
      <c r="A17" s="230" t="s">
        <v>254</v>
      </c>
      <c r="B17" s="239" t="s">
        <v>244</v>
      </c>
      <c r="C17" s="267">
        <v>0</v>
      </c>
      <c r="D17" s="266">
        <v>0</v>
      </c>
      <c r="E17" s="266">
        <v>0</v>
      </c>
      <c r="F17" s="266">
        <v>0</v>
      </c>
      <c r="G17" s="266">
        <v>0</v>
      </c>
      <c r="H17" s="266">
        <v>0</v>
      </c>
      <c r="I17" s="266">
        <v>0</v>
      </c>
      <c r="J17" s="266">
        <v>0</v>
      </c>
      <c r="K17" s="266">
        <v>0</v>
      </c>
      <c r="L17" s="245">
        <f t="shared" si="0"/>
        <v>0</v>
      </c>
    </row>
    <row r="18" spans="1:12" ht="45" customHeight="1" x14ac:dyDescent="0.25">
      <c r="A18" s="231" t="s">
        <v>223</v>
      </c>
      <c r="B18" s="239" t="s">
        <v>245</v>
      </c>
      <c r="C18" s="241">
        <v>148423.19</v>
      </c>
      <c r="D18" s="266">
        <v>26965</v>
      </c>
      <c r="E18" s="266">
        <v>4769.8900000000003</v>
      </c>
      <c r="F18" s="266">
        <v>41850.21</v>
      </c>
      <c r="G18" s="266">
        <v>0</v>
      </c>
      <c r="H18" s="266">
        <v>43565.29</v>
      </c>
      <c r="I18" s="266">
        <v>17600.79</v>
      </c>
      <c r="J18" s="266">
        <v>0</v>
      </c>
      <c r="K18" s="266">
        <v>0</v>
      </c>
      <c r="L18" s="245">
        <f t="shared" si="0"/>
        <v>283174.37</v>
      </c>
    </row>
    <row r="19" spans="1:12" ht="30.75" customHeight="1" x14ac:dyDescent="0.25">
      <c r="A19" s="230" t="s">
        <v>253</v>
      </c>
      <c r="B19" s="239" t="s">
        <v>246</v>
      </c>
      <c r="C19" s="241">
        <v>0</v>
      </c>
      <c r="D19" s="266">
        <f>0</f>
        <v>0</v>
      </c>
      <c r="E19" s="266">
        <v>0</v>
      </c>
      <c r="F19" s="266">
        <v>0</v>
      </c>
      <c r="G19" s="266">
        <v>0</v>
      </c>
      <c r="H19" s="266">
        <v>0</v>
      </c>
      <c r="I19" s="266">
        <v>0</v>
      </c>
      <c r="J19" s="266">
        <v>0</v>
      </c>
      <c r="K19" s="266">
        <v>0</v>
      </c>
      <c r="L19" s="218">
        <v>0</v>
      </c>
    </row>
    <row r="20" spans="1:12" x14ac:dyDescent="0.25">
      <c r="A20" s="229" t="s">
        <v>224</v>
      </c>
      <c r="B20" s="239" t="s">
        <v>247</v>
      </c>
      <c r="C20" s="241">
        <v>0</v>
      </c>
      <c r="D20" s="266">
        <v>0</v>
      </c>
      <c r="E20" s="266">
        <v>0</v>
      </c>
      <c r="F20" s="266">
        <v>0</v>
      </c>
      <c r="G20" s="266">
        <v>0</v>
      </c>
      <c r="H20" s="266">
        <v>0</v>
      </c>
      <c r="I20" s="266">
        <v>0</v>
      </c>
      <c r="J20" s="266">
        <v>0</v>
      </c>
      <c r="K20" s="266">
        <v>0</v>
      </c>
      <c r="L20" s="218">
        <v>0</v>
      </c>
    </row>
    <row r="21" spans="1:12" x14ac:dyDescent="0.25">
      <c r="A21" s="229" t="s">
        <v>225</v>
      </c>
      <c r="B21" s="240" t="s">
        <v>248</v>
      </c>
      <c r="C21" s="241">
        <v>8379.68</v>
      </c>
      <c r="D21" s="266">
        <v>0</v>
      </c>
      <c r="E21" s="266">
        <v>0</v>
      </c>
      <c r="F21" s="266">
        <v>0</v>
      </c>
      <c r="G21" s="266">
        <v>0</v>
      </c>
      <c r="H21" s="266">
        <v>0</v>
      </c>
      <c r="I21" s="266">
        <v>0</v>
      </c>
      <c r="J21" s="266">
        <v>0</v>
      </c>
      <c r="K21" s="266">
        <v>0</v>
      </c>
      <c r="L21" s="218">
        <v>8379.68</v>
      </c>
    </row>
    <row r="22" spans="1:12" x14ac:dyDescent="0.25">
      <c r="A22" s="229" t="s">
        <v>226</v>
      </c>
      <c r="B22" s="240" t="s">
        <v>249</v>
      </c>
      <c r="C22" s="241">
        <v>0</v>
      </c>
      <c r="D22" s="266">
        <v>0</v>
      </c>
      <c r="E22" s="266">
        <v>0</v>
      </c>
      <c r="F22" s="266">
        <v>0</v>
      </c>
      <c r="G22" s="266">
        <v>0</v>
      </c>
      <c r="H22" s="266">
        <v>0</v>
      </c>
      <c r="I22" s="266">
        <v>0</v>
      </c>
      <c r="J22" s="266">
        <v>0</v>
      </c>
      <c r="K22" s="266">
        <v>0</v>
      </c>
      <c r="L22" s="218">
        <v>0</v>
      </c>
    </row>
    <row r="23" spans="1:12" x14ac:dyDescent="0.25">
      <c r="A23" s="229" t="s">
        <v>227</v>
      </c>
      <c r="B23" s="240" t="s">
        <v>250</v>
      </c>
      <c r="C23" s="241">
        <v>0</v>
      </c>
      <c r="D23" s="266">
        <v>0</v>
      </c>
      <c r="E23" s="266">
        <v>0</v>
      </c>
      <c r="F23" s="266">
        <v>0</v>
      </c>
      <c r="G23" s="266">
        <v>0</v>
      </c>
      <c r="H23" s="266">
        <v>0</v>
      </c>
      <c r="I23" s="266">
        <v>0</v>
      </c>
      <c r="J23" s="266">
        <v>0</v>
      </c>
      <c r="K23" s="266">
        <v>0</v>
      </c>
      <c r="L23" s="218">
        <v>0</v>
      </c>
    </row>
    <row r="24" spans="1:12" x14ac:dyDescent="0.25">
      <c r="A24" s="227" t="s">
        <v>228</v>
      </c>
      <c r="B24" s="240" t="s">
        <v>251</v>
      </c>
      <c r="C24" s="241">
        <v>0</v>
      </c>
      <c r="D24" s="266">
        <v>0</v>
      </c>
      <c r="E24" s="266">
        <v>0</v>
      </c>
      <c r="F24" s="266">
        <v>57</v>
      </c>
      <c r="G24" s="266">
        <v>0</v>
      </c>
      <c r="H24" s="266">
        <v>0</v>
      </c>
      <c r="I24" s="266">
        <v>0</v>
      </c>
      <c r="J24" s="266">
        <v>0</v>
      </c>
      <c r="K24" s="266">
        <v>0</v>
      </c>
      <c r="L24" s="218">
        <v>57</v>
      </c>
    </row>
    <row r="25" spans="1:12" x14ac:dyDescent="0.25">
      <c r="A25" s="242" t="s">
        <v>2</v>
      </c>
      <c r="B25" s="243"/>
      <c r="C25" s="244">
        <f>SUM(C3:C24)</f>
        <v>1027928.66</v>
      </c>
      <c r="D25" s="244">
        <f t="shared" ref="D25:L25" si="1">SUM(D3:D24)</f>
        <v>171445.75</v>
      </c>
      <c r="E25" s="244">
        <f t="shared" si="1"/>
        <v>364728.96</v>
      </c>
      <c r="F25" s="244">
        <f t="shared" si="1"/>
        <v>91050.84</v>
      </c>
      <c r="G25" s="244">
        <f t="shared" si="1"/>
        <v>35451.53</v>
      </c>
      <c r="H25" s="244">
        <f t="shared" si="1"/>
        <v>74493.149999999994</v>
      </c>
      <c r="I25" s="244">
        <f t="shared" si="1"/>
        <v>143716.66</v>
      </c>
      <c r="J25" s="244">
        <f t="shared" si="1"/>
        <v>195725.26</v>
      </c>
      <c r="K25" s="244">
        <f t="shared" si="1"/>
        <v>760965.37999999989</v>
      </c>
      <c r="L25" s="218">
        <f t="shared" si="1"/>
        <v>2865506.1900000004</v>
      </c>
    </row>
    <row r="27" spans="1:12" ht="15.75" x14ac:dyDescent="0.25">
      <c r="F27" s="323" t="s">
        <v>209</v>
      </c>
      <c r="G27" s="323"/>
      <c r="H27" s="323"/>
    </row>
    <row r="28" spans="1:12" ht="15.75" thickBot="1" x14ac:dyDescent="0.3"/>
    <row r="29" spans="1:12" ht="31.5" x14ac:dyDescent="0.25">
      <c r="E29" s="74" t="s">
        <v>97</v>
      </c>
      <c r="F29" s="75" t="s">
        <v>189</v>
      </c>
      <c r="G29" s="76" t="s">
        <v>187</v>
      </c>
      <c r="H29" s="76" t="s">
        <v>188</v>
      </c>
    </row>
    <row r="30" spans="1:12" ht="15.75" x14ac:dyDescent="0.25">
      <c r="E30" s="197" t="s">
        <v>106</v>
      </c>
      <c r="F30" s="261">
        <v>72</v>
      </c>
      <c r="G30" s="225">
        <v>450693.4</v>
      </c>
      <c r="H30" s="225">
        <v>238590</v>
      </c>
    </row>
    <row r="31" spans="1:12" ht="15.75" x14ac:dyDescent="0.25">
      <c r="E31" s="198" t="s">
        <v>113</v>
      </c>
      <c r="F31" s="262">
        <v>3</v>
      </c>
      <c r="G31" s="226">
        <v>869.09</v>
      </c>
      <c r="H31" s="226">
        <v>1672.57</v>
      </c>
    </row>
    <row r="32" spans="1:12" ht="15.75" x14ac:dyDescent="0.25">
      <c r="E32" s="197"/>
      <c r="F32" s="199"/>
      <c r="G32" s="202"/>
      <c r="H32" s="202"/>
    </row>
    <row r="33" spans="5:8" ht="15.75" x14ac:dyDescent="0.25">
      <c r="E33" s="198"/>
      <c r="F33" s="200"/>
      <c r="G33" s="201"/>
      <c r="H33" s="201"/>
    </row>
    <row r="34" spans="5:8" ht="15.75" x14ac:dyDescent="0.25">
      <c r="E34" s="197"/>
      <c r="F34" s="199"/>
      <c r="G34" s="172"/>
      <c r="H34" s="172"/>
    </row>
    <row r="35" spans="5:8" ht="15.75" x14ac:dyDescent="0.25">
      <c r="E35" s="198"/>
      <c r="F35" s="200"/>
      <c r="G35" s="173"/>
      <c r="H35" s="173"/>
    </row>
    <row r="36" spans="5:8" ht="15.75" x14ac:dyDescent="0.25">
      <c r="E36" s="198"/>
      <c r="F36" s="200"/>
      <c r="G36" s="173"/>
      <c r="H36" s="173"/>
    </row>
    <row r="37" spans="5:8" ht="15.75" x14ac:dyDescent="0.25">
      <c r="E37" s="85" t="s">
        <v>2</v>
      </c>
      <c r="F37" s="246">
        <f>SUM(F30:F36)</f>
        <v>75</v>
      </c>
      <c r="G37" s="212">
        <f t="shared" ref="G37:H37" si="2">SUM(G30:G36)</f>
        <v>451562.49000000005</v>
      </c>
      <c r="H37" s="212">
        <f t="shared" si="2"/>
        <v>240262.57</v>
      </c>
    </row>
  </sheetData>
  <mergeCells count="2">
    <mergeCell ref="A1:J1"/>
    <mergeCell ref="F27:H2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7"/>
  <sheetViews>
    <sheetView workbookViewId="0">
      <selection activeCell="J5" sqref="J5:M5"/>
    </sheetView>
  </sheetViews>
  <sheetFormatPr defaultRowHeight="15" x14ac:dyDescent="0.25"/>
  <cols>
    <col min="1" max="1" width="11.5703125" customWidth="1"/>
    <col min="3" max="3" width="16.28515625" customWidth="1"/>
    <col min="4" max="4" width="16.85546875" customWidth="1"/>
    <col min="5" max="5" width="4.28515625" customWidth="1"/>
    <col min="6" max="6" width="12" customWidth="1"/>
    <col min="7" max="7" width="16" customWidth="1"/>
    <col min="8" max="8" width="16.28515625" customWidth="1"/>
    <col min="9" max="9" width="5.42578125" customWidth="1"/>
    <col min="10" max="10" width="12" customWidth="1"/>
    <col min="11" max="11" width="9.28515625" bestFit="1" customWidth="1"/>
    <col min="12" max="12" width="15.140625" customWidth="1"/>
    <col min="13" max="13" width="15.7109375" customWidth="1"/>
  </cols>
  <sheetData>
    <row r="1" spans="1:13" ht="15.75" x14ac:dyDescent="0.25">
      <c r="A1" s="330" t="s">
        <v>115</v>
      </c>
      <c r="B1" s="330"/>
      <c r="C1" s="330"/>
      <c r="D1" s="330"/>
      <c r="E1" s="330"/>
      <c r="F1" s="330"/>
      <c r="G1" s="330"/>
      <c r="H1" s="330"/>
      <c r="I1" s="330"/>
      <c r="J1" s="330"/>
    </row>
    <row r="2" spans="1:13" ht="15" customHeight="1" x14ac:dyDescent="0.25">
      <c r="A2" s="324" t="s">
        <v>116</v>
      </c>
      <c r="B2" s="325"/>
      <c r="C2" s="325"/>
      <c r="D2" s="326"/>
      <c r="F2" s="331" t="s">
        <v>121</v>
      </c>
      <c r="G2" s="331"/>
      <c r="H2" s="331"/>
      <c r="J2" s="324" t="s">
        <v>122</v>
      </c>
      <c r="K2" s="325"/>
      <c r="L2" s="325"/>
      <c r="M2" s="326"/>
    </row>
    <row r="3" spans="1:13" ht="15" customHeight="1" x14ac:dyDescent="0.25">
      <c r="A3" s="327"/>
      <c r="B3" s="328"/>
      <c r="C3" s="328"/>
      <c r="D3" s="329"/>
      <c r="F3" s="331"/>
      <c r="G3" s="331"/>
      <c r="H3" s="331"/>
      <c r="J3" s="327"/>
      <c r="K3" s="328"/>
      <c r="L3" s="328"/>
      <c r="M3" s="329"/>
    </row>
    <row r="4" spans="1:13" ht="15.75" x14ac:dyDescent="0.25">
      <c r="A4" s="134" t="s">
        <v>117</v>
      </c>
      <c r="B4" s="134" t="s">
        <v>118</v>
      </c>
      <c r="C4" s="134" t="s">
        <v>119</v>
      </c>
      <c r="D4" s="134" t="s">
        <v>120</v>
      </c>
      <c r="F4" s="132" t="s">
        <v>117</v>
      </c>
      <c r="G4" s="132" t="s">
        <v>118</v>
      </c>
      <c r="H4" s="132" t="s">
        <v>120</v>
      </c>
      <c r="I4" s="133"/>
      <c r="J4" s="132" t="s">
        <v>117</v>
      </c>
      <c r="K4" s="132" t="s">
        <v>118</v>
      </c>
      <c r="L4" s="132" t="s">
        <v>119</v>
      </c>
      <c r="M4" s="132" t="s">
        <v>123</v>
      </c>
    </row>
    <row r="5" spans="1:13" ht="30" x14ac:dyDescent="0.25">
      <c r="A5" s="174" t="s">
        <v>255</v>
      </c>
      <c r="B5" s="175">
        <v>21</v>
      </c>
      <c r="C5" s="131">
        <v>951.8</v>
      </c>
      <c r="D5" s="131">
        <v>349062.5</v>
      </c>
      <c r="E5" s="84"/>
      <c r="F5" s="175" t="s">
        <v>106</v>
      </c>
      <c r="G5" s="98">
        <v>2</v>
      </c>
      <c r="H5" s="131">
        <v>3369.68</v>
      </c>
      <c r="I5" s="84"/>
      <c r="J5" s="97" t="s">
        <v>106</v>
      </c>
      <c r="K5" s="263">
        <v>1</v>
      </c>
      <c r="L5" s="87">
        <v>11800</v>
      </c>
      <c r="M5" s="87">
        <v>40000</v>
      </c>
    </row>
    <row r="6" spans="1:13" ht="31.5" customHeight="1" x14ac:dyDescent="0.25">
      <c r="A6" s="174" t="s">
        <v>264</v>
      </c>
      <c r="B6" s="175">
        <v>1</v>
      </c>
      <c r="C6" s="131">
        <v>44.97</v>
      </c>
      <c r="D6" s="131">
        <v>15260.12</v>
      </c>
      <c r="E6" s="84"/>
      <c r="F6" s="175"/>
      <c r="G6" s="98"/>
      <c r="H6" s="131"/>
      <c r="I6" s="84"/>
      <c r="J6" s="86"/>
      <c r="K6" s="136"/>
      <c r="L6" s="131"/>
      <c r="M6" s="131"/>
    </row>
    <row r="7" spans="1:13" ht="15.75" x14ac:dyDescent="0.25">
      <c r="A7" s="174"/>
      <c r="B7" s="175"/>
      <c r="C7" s="131"/>
      <c r="D7" s="131"/>
      <c r="F7" s="7"/>
      <c r="G7" s="9"/>
      <c r="H7" s="8"/>
      <c r="J7" s="97"/>
      <c r="K7" s="99"/>
      <c r="L7" s="87"/>
      <c r="M7" s="87"/>
    </row>
    <row r="8" spans="1:13" ht="15.75" x14ac:dyDescent="0.25">
      <c r="A8" s="174"/>
      <c r="B8" s="175"/>
      <c r="C8" s="131"/>
      <c r="D8" s="131"/>
      <c r="F8" s="7"/>
      <c r="G8" s="9"/>
      <c r="H8" s="8"/>
      <c r="J8" s="7"/>
      <c r="K8" s="10"/>
      <c r="L8" s="8"/>
      <c r="M8" s="8"/>
    </row>
    <row r="9" spans="1:13" ht="15.75" x14ac:dyDescent="0.25">
      <c r="A9" s="174"/>
      <c r="B9" s="175"/>
      <c r="C9" s="131"/>
      <c r="D9" s="131"/>
      <c r="F9" s="7"/>
      <c r="G9" s="9"/>
      <c r="H9" s="8"/>
      <c r="J9" s="7"/>
      <c r="K9" s="10"/>
      <c r="L9" s="8"/>
      <c r="M9" s="8"/>
    </row>
    <row r="10" spans="1:13" ht="15.75" x14ac:dyDescent="0.25">
      <c r="A10" s="7"/>
      <c r="B10" s="60"/>
      <c r="C10" s="61"/>
      <c r="D10" s="61"/>
      <c r="F10" s="7"/>
      <c r="G10" s="9"/>
      <c r="H10" s="8"/>
      <c r="J10" s="7"/>
      <c r="K10" s="10"/>
      <c r="L10" s="8"/>
      <c r="M10" s="8"/>
    </row>
    <row r="11" spans="1:13" ht="15.75" x14ac:dyDescent="0.25">
      <c r="A11" s="7"/>
      <c r="B11" s="60"/>
      <c r="C11" s="61"/>
      <c r="D11" s="61"/>
      <c r="F11" s="7"/>
      <c r="G11" s="9"/>
      <c r="H11" s="8"/>
      <c r="J11" s="7"/>
      <c r="K11" s="10"/>
      <c r="L11" s="8"/>
      <c r="M11" s="8"/>
    </row>
    <row r="12" spans="1:13" ht="15.75" x14ac:dyDescent="0.25">
      <c r="A12" s="7"/>
      <c r="B12" s="60"/>
      <c r="C12" s="61"/>
      <c r="D12" s="61"/>
      <c r="F12" s="7"/>
      <c r="G12" s="9"/>
      <c r="H12" s="8"/>
      <c r="J12" s="7"/>
      <c r="K12" s="10"/>
      <c r="L12" s="8"/>
      <c r="M12" s="8"/>
    </row>
    <row r="13" spans="1:13" ht="15.75" x14ac:dyDescent="0.25">
      <c r="A13" s="7"/>
      <c r="B13" s="60"/>
      <c r="C13" s="61"/>
      <c r="D13" s="61"/>
      <c r="F13" s="7"/>
      <c r="G13" s="9"/>
      <c r="H13" s="8"/>
      <c r="J13" s="7"/>
      <c r="K13" s="10"/>
      <c r="L13" s="8"/>
      <c r="M13" s="8"/>
    </row>
    <row r="14" spans="1:13" ht="15.75" x14ac:dyDescent="0.25">
      <c r="F14" s="7"/>
      <c r="G14" s="9"/>
      <c r="H14" s="8"/>
    </row>
    <row r="16" spans="1:13" x14ac:dyDescent="0.25">
      <c r="A16" s="324" t="s">
        <v>124</v>
      </c>
      <c r="B16" s="325"/>
      <c r="C16" s="325"/>
      <c r="D16" s="326"/>
      <c r="E16" s="39"/>
      <c r="F16" s="39"/>
      <c r="G16" s="39"/>
      <c r="H16" s="39"/>
    </row>
    <row r="17" spans="1:4" ht="15" customHeight="1" x14ac:dyDescent="0.25">
      <c r="A17" s="327"/>
      <c r="B17" s="328"/>
      <c r="C17" s="328"/>
      <c r="D17" s="329"/>
    </row>
    <row r="18" spans="1:4" ht="15" customHeight="1" x14ac:dyDescent="0.25">
      <c r="A18" s="132" t="s">
        <v>117</v>
      </c>
      <c r="B18" s="132" t="s">
        <v>118</v>
      </c>
      <c r="C18" s="132" t="s">
        <v>119</v>
      </c>
      <c r="D18" s="132" t="s">
        <v>125</v>
      </c>
    </row>
    <row r="19" spans="1:4" x14ac:dyDescent="0.25">
      <c r="A19" s="97"/>
      <c r="B19" s="137"/>
      <c r="C19" s="135"/>
      <c r="D19" s="135"/>
    </row>
    <row r="20" spans="1:4" ht="15.75" x14ac:dyDescent="0.25">
      <c r="A20" s="7"/>
      <c r="B20" s="11"/>
      <c r="C20" s="8"/>
      <c r="D20" s="8"/>
    </row>
    <row r="21" spans="1:4" ht="15.75" x14ac:dyDescent="0.25">
      <c r="A21" s="7"/>
      <c r="B21" s="11"/>
      <c r="C21" s="8"/>
      <c r="D21" s="8"/>
    </row>
    <row r="22" spans="1:4" ht="15.75" x14ac:dyDescent="0.25">
      <c r="A22" s="7"/>
      <c r="B22" s="11"/>
      <c r="C22" s="8"/>
      <c r="D22" s="8"/>
    </row>
    <row r="23" spans="1:4" ht="15.75" x14ac:dyDescent="0.25">
      <c r="A23" s="7"/>
      <c r="B23" s="11"/>
      <c r="C23" s="8"/>
      <c r="D23" s="8"/>
    </row>
    <row r="24" spans="1:4" ht="15.75" x14ac:dyDescent="0.25">
      <c r="A24" s="7"/>
      <c r="B24" s="11"/>
      <c r="C24" s="8"/>
      <c r="D24" s="8"/>
    </row>
    <row r="25" spans="1:4" ht="15.75" x14ac:dyDescent="0.25">
      <c r="A25" s="7"/>
      <c r="B25" s="11"/>
      <c r="C25" s="8"/>
      <c r="D25" s="8"/>
    </row>
    <row r="26" spans="1:4" ht="15.75" x14ac:dyDescent="0.25">
      <c r="A26" s="7"/>
      <c r="B26" s="11"/>
      <c r="C26" s="8"/>
      <c r="D26" s="8"/>
    </row>
    <row r="27" spans="1:4" ht="15.75" x14ac:dyDescent="0.25">
      <c r="A27" s="7"/>
      <c r="B27" s="11"/>
      <c r="C27" s="8"/>
      <c r="D27" s="8"/>
    </row>
  </sheetData>
  <mergeCells count="5">
    <mergeCell ref="A16:D17"/>
    <mergeCell ref="A1:J1"/>
    <mergeCell ref="A2:D3"/>
    <mergeCell ref="F2:H3"/>
    <mergeCell ref="J2:M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12</vt:i4>
      </vt:variant>
    </vt:vector>
  </HeadingPairs>
  <TitlesOfParts>
    <vt:vector size="12" baseType="lpstr">
      <vt:lpstr>MUHAKEMAT</vt:lpstr>
      <vt:lpstr>MUHASEBE 1</vt:lpstr>
      <vt:lpstr>MUHASEBE 2</vt:lpstr>
      <vt:lpstr>MUHASEBE 3</vt:lpstr>
      <vt:lpstr>MUHASEBE 4</vt:lpstr>
      <vt:lpstr>MUHASEBE 5</vt:lpstr>
      <vt:lpstr>MİLLİ EMLAK 1</vt:lpstr>
      <vt:lpstr>MİLLİ EMLAK 2</vt:lpstr>
      <vt:lpstr>MİLLİ EMLAK 3</vt:lpstr>
      <vt:lpstr>PERSONEL 2</vt:lpstr>
      <vt:lpstr>PERSONEL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Yıldız YÜKSEL SOYKAN</dc:creator>
  <cp:lastModifiedBy>Yıldız YÜKSEL SOYKAN</cp:lastModifiedBy>
  <cp:lastPrinted>2018-04-20T07:30:57Z</cp:lastPrinted>
  <dcterms:created xsi:type="dcterms:W3CDTF">2015-02-24T08:27:46Z</dcterms:created>
  <dcterms:modified xsi:type="dcterms:W3CDTF">2018-05-10T08:08:58Z</dcterms:modified>
</cp:coreProperties>
</file>