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MİLLİ EMLAK 1" sheetId="7" r:id="rId7"/>
    <sheet name="MİLLİ EMLAK 2" sheetId="8" r:id="rId8"/>
    <sheet name="MİLLİ EMLAK 3" sheetId="9" r:id="rId9"/>
    <sheet name="PERSONEL 2" sheetId="11" state="hidden" r:id="rId10"/>
    <sheet name="PERSONEL" sheetId="13" r:id="rId11"/>
    <sheet name="Sayfa1" sheetId="14" r:id="rId12"/>
  </sheets>
  <calcPr calcId="145621"/>
</workbook>
</file>

<file path=xl/calcChain.xml><?xml version="1.0" encoding="utf-8"?>
<calcChain xmlns="http://schemas.openxmlformats.org/spreadsheetml/2006/main">
  <c r="D19" i="8" l="1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4" i="7"/>
  <c r="L4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C30" i="7"/>
  <c r="B30" i="7"/>
  <c r="B19" i="1" l="1"/>
  <c r="C19" i="1"/>
  <c r="D19" i="1"/>
  <c r="E19" i="1"/>
  <c r="F19" i="1"/>
  <c r="G19" i="1"/>
  <c r="H19" i="1"/>
  <c r="I19" i="1"/>
  <c r="J19" i="1"/>
  <c r="K19" i="1"/>
  <c r="L19" i="1"/>
  <c r="M19" i="1"/>
  <c r="G37" i="8" l="1"/>
  <c r="H37" i="8"/>
  <c r="F37" i="8"/>
  <c r="L3" i="8"/>
  <c r="D25" i="8"/>
  <c r="E25" i="8"/>
  <c r="F25" i="8"/>
  <c r="G25" i="8"/>
  <c r="H25" i="8"/>
  <c r="I25" i="8"/>
  <c r="J25" i="8"/>
  <c r="K25" i="8"/>
  <c r="C25" i="8"/>
  <c r="L25" i="8" l="1"/>
  <c r="D20" i="7"/>
  <c r="L4" i="7"/>
  <c r="M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K13" i="6" l="1"/>
  <c r="J13" i="6"/>
  <c r="I13" i="6"/>
  <c r="H13" i="6"/>
  <c r="G13" i="6"/>
  <c r="K12" i="6"/>
  <c r="J12" i="6"/>
  <c r="I12" i="6"/>
  <c r="H12" i="6"/>
  <c r="G12" i="6"/>
  <c r="D13" i="6"/>
  <c r="C13" i="6"/>
  <c r="D12" i="6"/>
  <c r="C12" i="6"/>
  <c r="I8" i="2"/>
  <c r="I9" i="2"/>
  <c r="I7" i="2"/>
  <c r="C9" i="2"/>
  <c r="B9" i="2"/>
  <c r="D8" i="2"/>
  <c r="D7" i="2"/>
  <c r="D6" i="2"/>
  <c r="N19" i="1"/>
  <c r="O18" i="1"/>
  <c r="O17" i="1"/>
  <c r="O16" i="1"/>
  <c r="O15" i="1"/>
  <c r="O14" i="1"/>
  <c r="O13" i="1"/>
  <c r="O12" i="1"/>
  <c r="O11" i="1"/>
  <c r="O10" i="1"/>
  <c r="O9" i="1"/>
  <c r="E6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5" i="4"/>
  <c r="E4" i="4"/>
  <c r="D9" i="2" l="1"/>
  <c r="O19" i="1"/>
  <c r="K11" i="6"/>
  <c r="J11" i="6"/>
  <c r="I11" i="6"/>
  <c r="H11" i="6"/>
  <c r="G11" i="6"/>
  <c r="L10" i="6"/>
  <c r="L9" i="6"/>
  <c r="K8" i="6"/>
  <c r="J8" i="6"/>
  <c r="I8" i="6"/>
  <c r="H8" i="6"/>
  <c r="G8" i="6"/>
  <c r="L7" i="6"/>
  <c r="L6" i="6"/>
  <c r="D11" i="6"/>
  <c r="C11" i="6"/>
  <c r="E10" i="6"/>
  <c r="E9" i="6"/>
  <c r="D8" i="6"/>
  <c r="C8" i="6"/>
  <c r="E7" i="6"/>
  <c r="E6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G21" i="4"/>
  <c r="F21" i="4"/>
  <c r="C21" i="4"/>
  <c r="B21" i="4"/>
  <c r="E21" i="4" s="1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H5" i="4"/>
  <c r="D5" i="4"/>
  <c r="H4" i="4"/>
  <c r="D4" i="4"/>
  <c r="C23" i="3"/>
  <c r="B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L13" i="6" l="1"/>
  <c r="I14" i="6"/>
  <c r="E12" i="6"/>
  <c r="J14" i="6"/>
  <c r="D21" i="4"/>
  <c r="L12" i="6"/>
  <c r="L11" i="6"/>
  <c r="H14" i="6"/>
  <c r="G14" i="6"/>
  <c r="K14" i="6"/>
  <c r="C14" i="6"/>
  <c r="E13" i="6"/>
  <c r="G22" i="5"/>
  <c r="D22" i="5"/>
  <c r="H21" i="4"/>
  <c r="I21" i="4"/>
  <c r="D23" i="3"/>
  <c r="L8" i="6"/>
  <c r="D14" i="6"/>
  <c r="H20" i="7"/>
  <c r="I20" i="7"/>
  <c r="G20" i="7"/>
  <c r="C20" i="7"/>
  <c r="B20" i="7"/>
  <c r="L14" i="6" l="1"/>
  <c r="N20" i="7"/>
  <c r="L20" i="7"/>
  <c r="M20" i="7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<sst xmlns="http://schemas.openxmlformats.org/spreadsheetml/2006/main" count="436" uniqueCount="267">
  <si>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</si>
  <si>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</si>
  <si>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</si>
  <si>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</si>
  <si>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</si>
  <si>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</si>
  <si>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</si>
  <si>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</si>
  <si>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</si>
  <si>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</si>
  <si>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</si>
  <si>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</si>
  <si>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</si>
  <si>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</si>
  <si>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</si>
  <si>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</si>
  <si>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</si>
  <si>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</si>
  <si>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</si>
  <si>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</si>
  <si>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</si>
  <si>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</si>
  <si>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</si>
  <si>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</si>
  <si>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</si>
  <si>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</si>
  <si>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</si>
  <si>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</si>
  <si>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</si>
  <si>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</si>
  <si>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</si>
  <si>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</si>
  <si>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</si>
  <si>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</si>
  <si>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</si>
  <si>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</si>
  <si>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</si>
  <si>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</si>
  <si>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</si>
  <si>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</si>
  <si>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</si>
  <si>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</si>
  <si>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</si>
  <si>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</si>
  <si>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</si>
  <si>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</si>
  <si>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</si>
  <si>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</si>
  <si>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</si>
  <si>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</si>
  <si>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</si>
  <si>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</si>
  <si>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</si>
  <si>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</si>
  <si>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</si>
  <si>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</si>
  <si>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</si>
  <si>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</si>
  <si>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</si>
  <si>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</si>
  <si>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</si>
  <si>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</si>
  <si>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</si>
  <si>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</si>
  <si>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</si>
  <si>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</si>
  <si>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</si>
  <si>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</si>
  <si>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</si>
  <si>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</si>
  <si>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</si>
  <si>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</si>
  <si>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</si>
  <si>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>Tah./Tahs.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</si>
  <si>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</si>
  <si>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</si>
  <si>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</si>
  <si>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</si>
  <si>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</si>
  <si>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</si>
  <si>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</si>
  <si>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</si>
  <si>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</si>
  <si>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</si>
  <si>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</si>
  <si>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</si>
  <si>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</si>
  <si>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</si>
  <si>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</si>
  <si>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</si>
  <si>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</si>
  <si>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Kurumlar</t>
  </si>
  <si>
    <t>Döner</t>
  </si>
  <si>
    <t>Serm.Saym.</t>
  </si>
  <si>
    <t>Artış Or.</t>
  </si>
  <si>
    <t>Sakarya</t>
  </si>
  <si>
    <t>Üniv. Dön.</t>
  </si>
  <si>
    <t>YER</t>
  </si>
  <si>
    <t>Akyazı</t>
  </si>
  <si>
    <t>Geyve</t>
  </si>
  <si>
    <t>Hendek</t>
  </si>
  <si>
    <t>Karasu</t>
  </si>
  <si>
    <t>Kaynarca</t>
  </si>
  <si>
    <t>Kocaali</t>
  </si>
  <si>
    <t>Pamukova</t>
  </si>
  <si>
    <t>Taraklı</t>
  </si>
  <si>
    <t>Adapazarı</t>
  </si>
  <si>
    <t>Arifiye</t>
  </si>
  <si>
    <t>Sapanca</t>
  </si>
  <si>
    <t>Erenler</t>
  </si>
  <si>
    <t>Karapürçek</t>
  </si>
  <si>
    <t>Serdivan</t>
  </si>
  <si>
    <t>Ferizli</t>
  </si>
  <si>
    <t>Söğütlü</t>
  </si>
  <si>
    <t>Arsa satışı</t>
  </si>
  <si>
    <t>MİLLİ EMLAK GELİRLERİ</t>
  </si>
  <si>
    <t>TAŞINMAZ SATIŞ BİLGİLERİ (2/B HARİÇ)</t>
  </si>
  <si>
    <t>İLÇE ADI</t>
  </si>
  <si>
    <t>ADEDİ</t>
  </si>
  <si>
    <t>YÜZÖLÇÜMÜ</t>
  </si>
  <si>
    <t>SATIŞ BEDELİ</t>
  </si>
  <si>
    <t>TAŞINIR SATIŞ BİLGİLERİ</t>
  </si>
  <si>
    <t>KİRALAMASI YAPILAN TAŞINMAZ BİLGİLERİ</t>
  </si>
  <si>
    <t>KİRA BEDELİ</t>
  </si>
  <si>
    <t>İRTİFAK HAKKI YAPILANLAR</t>
  </si>
  <si>
    <t>BEDELİ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</si>
  <si>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</si>
  <si>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</si>
  <si>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</si>
  <si>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</si>
  <si>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</si>
  <si>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</si>
  <si>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</si>
  <si>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</si>
  <si>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</si>
  <si>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</si>
  <si>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</si>
  <si>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</si>
  <si>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</si>
  <si>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</si>
  <si>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</si>
  <si>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</si>
  <si>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</si>
  <si>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</si>
  <si>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</si>
  <si>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</si>
  <si>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</si>
  <si>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</si>
  <si>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</si>
  <si>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</si>
  <si>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</si>
  <si>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</si>
  <si>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</si>
  <si>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</si>
  <si>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</si>
  <si>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</si>
  <si>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</si>
  <si>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</si>
  <si>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</si>
  <si>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</si>
  <si>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</si>
  <si>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</si>
  <si>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</si>
  <si>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</si>
  <si>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</si>
  <si>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</si>
  <si>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</si>
  <si>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</si>
  <si>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</si>
  <si>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</si>
  <si>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</si>
  <si>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</si>
  <si>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</si>
  <si>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</si>
  <si>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</si>
  <si>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</si>
  <si>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</si>
  <si>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</si>
  <si>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</si>
  <si>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</si>
  <si>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</si>
  <si>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Hazine Bazlı
Yüzölçümü (m²)</t>
  </si>
  <si>
    <t>Yüzölçümü (m²)</t>
  </si>
  <si>
    <t>Taşınmaz Adedi</t>
  </si>
  <si>
    <t>Tespit Adedi</t>
  </si>
  <si>
    <t>Tespit Edilen
Taşınmaz Adedi</t>
  </si>
  <si>
    <t>TAŞINMAZ MALLAR BİLGİ FORMU(2/B HARİÇ)</t>
  </si>
  <si>
    <t>İşgal Edilen
 Alan</t>
  </si>
  <si>
    <t>Ecrimisil Bedeli</t>
  </si>
  <si>
    <t>Ecrimisil
Adet</t>
  </si>
  <si>
    <t>Merkez
İlçeler</t>
  </si>
  <si>
    <t>Ferizli Malmüdürlüğü</t>
  </si>
  <si>
    <t>DOLU VALİLİK ATAMALI</t>
  </si>
  <si>
    <t>KARASU MİLE</t>
  </si>
  <si>
    <t>ÇOCUK MAH.</t>
  </si>
  <si>
    <t>İCRA MAHK.</t>
  </si>
  <si>
    <t>AİLE
 MAHK.</t>
  </si>
  <si>
    <t>İŞ MAHK.</t>
  </si>
  <si>
    <t>GELİRLERİN  İL TOPLAM GELİRİ İÇİNDEKİ PAYI(%)**</t>
  </si>
  <si>
    <t>GELİRLERİN  İL TOPLAM GELİRİ İÇİNDEKİ PAYI(%)*</t>
  </si>
  <si>
    <t xml:space="preserve">                             CARİ HARCAMALAR</t>
  </si>
  <si>
    <t>2/B TAŞINMAZ BİLGİ FORMU</t>
  </si>
  <si>
    <t xml:space="preserve"> TAŞINMAZ MALLAR BİLGİ FORMU (2/B DAHİL)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</si>
  <si>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</si>
  <si>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</si>
  <si>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</si>
  <si>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</si>
  <si>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_</t>
  </si>
  <si>
    <t xml:space="preserve">                                                           TAŞINMAZ TESPİT İSTATİSTİĞİ</t>
  </si>
  <si>
    <t xml:space="preserve"> AYRINTILI ECRİMİSİL İSTATİSTİĞİ</t>
  </si>
  <si>
    <t>Lojman kira gelirleri</t>
  </si>
  <si>
    <t>Ecrimisil gelirleri</t>
  </si>
  <si>
    <t>Sosyal tesis kira gelirleri</t>
  </si>
  <si>
    <t>Diğer taşınmaz kira gelirleri</t>
  </si>
  <si>
    <t>Ön izin gelirlerleri</t>
  </si>
  <si>
    <t>İrtifak hakkı gelirleri</t>
  </si>
  <si>
    <t>Kullanma izni gelirleri</t>
  </si>
  <si>
    <t>Kiraya verilen Hazineye ait taşınmazlardan elde edilen hasılat ve ticari kar payı gelirleri</t>
  </si>
  <si>
    <t>Lojman satış gelirleri</t>
  </si>
  <si>
    <t>Sosyal tesis satış gelirleri</t>
  </si>
  <si>
    <t>Diğer bina satış gelirleri</t>
  </si>
  <si>
    <t xml:space="preserve">Arazi satışı </t>
  </si>
  <si>
    <t>Hazineye ait tarım arazilerinin satış gelirleri (6292 sayılı kanun 12.md.)</t>
  </si>
  <si>
    <t>Diğer çeşitli taşınmaz satış gelirleri</t>
  </si>
  <si>
    <t>Taşınır satış gelirleri</t>
  </si>
  <si>
    <t>Taşıt Satış gelirleri</t>
  </si>
  <si>
    <t>Stok satış gelirleri</t>
  </si>
  <si>
    <t>Diğer çeşitli taşınır satış gelirleri</t>
  </si>
  <si>
    <t>Muhasebe Kodu</t>
  </si>
  <si>
    <t>800.03.6.1.01</t>
  </si>
  <si>
    <t>800.03.6.1.02</t>
  </si>
  <si>
    <t>800.03.6.1.03</t>
  </si>
  <si>
    <t>800.03.6.1.99</t>
  </si>
  <si>
    <t>800.03.6.3.01</t>
  </si>
  <si>
    <t>800.03.6.3.02</t>
  </si>
  <si>
    <t>800.03.6.3.03</t>
  </si>
  <si>
    <t>800.03.6.3.23</t>
  </si>
  <si>
    <t>800.06.1.1.01</t>
  </si>
  <si>
    <t>800.06.1.2.01</t>
  </si>
  <si>
    <t>800.06.1.3.01</t>
  </si>
  <si>
    <t>800.06.1.4.01</t>
  </si>
  <si>
    <t>800.06.1.5.01</t>
  </si>
  <si>
    <t>800.06.1.9.02</t>
  </si>
  <si>
    <t>800.06.1.9.03</t>
  </si>
  <si>
    <t>800.06.1.9.04</t>
  </si>
  <si>
    <t>800.06.1.9.05</t>
  </si>
  <si>
    <t>800.06.1.9.99</t>
  </si>
  <si>
    <t>800.06.2.1.01</t>
  </si>
  <si>
    <t>800.06.2.2.01</t>
  </si>
  <si>
    <t>800.06.2.3.01</t>
  </si>
  <si>
    <t>800.06.2.9.99</t>
  </si>
  <si>
    <t>Gelir Kalemleri</t>
  </si>
  <si>
    <t>Hazineye ait Tarım Arazileri Stış Gel.(4706 s.kanun 4.md.)</t>
  </si>
  <si>
    <t>Proje alanlarındaki 2/B taşınmazlarının devrinden elde ediln gel.(6292 sa.Kanun8.md.)</t>
  </si>
  <si>
    <t xml:space="preserve">MERKEZ VE BAĞLI İLÇELERDE HAZİNE İLE İLGİLİ DAVALARIN MAHKEMELERE GÖRE DAĞILIMI (MAYIS 2018 )
</t>
  </si>
  <si>
    <t>MAYIS 2017</t>
  </si>
  <si>
    <t>MAYIS 2018</t>
  </si>
  <si>
    <t xml:space="preserve">                        GELİRLERİN GİDERLERİ KARŞILAMA VE İL TOPLAM GELİRİ İÇİNDEKİ ORANI (MAYIS 2017 - MAYIS 2018)</t>
  </si>
  <si>
    <t>*2017 yılı mayıs ayı Sakarya ili merkezi yönetim bütçe gelirleri tahsilatı (kümülatif):</t>
  </si>
  <si>
    <t>*2018 yılı mayıs ayı Sakarya ili merkezi yönetim bütçe gelirleri tahsilatı (kümülatif):</t>
  </si>
  <si>
    <t>MAYIS</t>
  </si>
  <si>
    <t xml:space="preserve">                                                               MİLLİ EMLAK GELİRLERİ TABLOSU (MAYIS 2018)</t>
  </si>
  <si>
    <t>4</t>
  </si>
  <si>
    <t>Adapazarı (2886/45)</t>
  </si>
  <si>
    <t>Adapazarı (4706/4C)</t>
  </si>
  <si>
    <t>2/B Taşınmazlarının satış geliri (6292/6 Md.)*</t>
  </si>
  <si>
    <t>*MYS den kaynaklı sebeplerle 2/B taşınmazlarının satış gelirine ulaşılamamaktadır.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</si>
</sst>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  <numFmt numFmtId="166" formatCode="#,##0.00;[Red]#,##0.00"/>
    <numFmt numFmtId="167" formatCode="#,##0.00_ ;\-#,##0.00\ "/>
  </numFmts>
  <fonts count="5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333333"/>
      <name val="Arial"/>
      <family val="2"/>
      <charset val="162"/>
    </font>
    <font>
      <b/>
      <sz val="12"/>
      <color rgb="FF333333"/>
      <name val="Arial"/>
      <family val="2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sz val="8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rgb="FF333333"/>
      <name val="Times New Roman"/>
      <family val="1"/>
      <charset val="162"/>
    </font>
    <font>
      <b/>
      <sz val="11"/>
      <color rgb="FF333333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2"/>
      <color rgb="FF292727"/>
      <name val="Times New Roman"/>
      <family val="1"/>
      <charset val="162"/>
    </font>
    <font>
      <sz val="8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164" fontId="31" fillId="0" borderId="0" applyFont="0" applyFill="0" applyBorder="0" applyAlignment="0" applyProtection="0"/>
    <xf numFmtId="0" fontId="46" fillId="0" borderId="0"/>
  </cellStyleXfs>
  <cellXfs count="347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2" fillId="0" borderId="18" xfId="1" applyFont="1" applyBorder="1"/>
    <xf numFmtId="4" fontId="2" fillId="0" borderId="18" xfId="1" applyNumberFormat="1" applyFont="1" applyBorder="1"/>
    <xf numFmtId="0" fontId="2" fillId="0" borderId="18" xfId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2" fillId="0" borderId="18" xfId="1" applyNumberFormat="1" applyFont="1" applyBorder="1"/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" fillId="2" borderId="0" xfId="0" applyFont="1" applyFill="1"/>
    <xf numFmtId="0" fontId="16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24" xfId="0" applyBorder="1"/>
    <xf numFmtId="0" fontId="0" fillId="0" borderId="0" xfId="0" applyBorder="1"/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3" fontId="0" fillId="0" borderId="0" xfId="0" applyNumberFormat="1"/>
    <xf numFmtId="3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8" xfId="0" applyBorder="1"/>
    <xf numFmtId="4" fontId="0" fillId="0" borderId="18" xfId="0" applyNumberFormat="1" applyBorder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4" borderId="16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0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9" fontId="33" fillId="8" borderId="18" xfId="0" applyNumberFormat="1" applyFont="1" applyFill="1" applyBorder="1" applyAlignment="1">
      <alignment horizontal="left"/>
    </xf>
    <xf numFmtId="0" fontId="40" fillId="0" borderId="18" xfId="0" applyFont="1" applyBorder="1" applyAlignment="1">
      <alignment horizontal="center"/>
    </xf>
    <xf numFmtId="4" fontId="32" fillId="7" borderId="18" xfId="1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165" fontId="32" fillId="7" borderId="18" xfId="2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6" fillId="0" borderId="14" xfId="0" applyFont="1" applyBorder="1" applyAlignment="1">
      <alignment horizontal="center" vertical="center"/>
    </xf>
    <xf numFmtId="4" fontId="21" fillId="0" borderId="18" xfId="0" applyNumberFormat="1" applyFont="1" applyFill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4" fillId="4" borderId="3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2" fillId="4" borderId="48" xfId="0" applyFont="1" applyFill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 vertical="center" wrapText="1"/>
    </xf>
    <xf numFmtId="4" fontId="23" fillId="4" borderId="26" xfId="0" applyNumberFormat="1" applyFont="1" applyFill="1" applyBorder="1" applyAlignment="1">
      <alignment horizontal="center" vertical="center"/>
    </xf>
    <xf numFmtId="4" fontId="23" fillId="4" borderId="27" xfId="0" applyNumberFormat="1" applyFont="1" applyFill="1" applyBorder="1" applyAlignment="1">
      <alignment horizontal="center" vertical="center"/>
    </xf>
    <xf numFmtId="4" fontId="23" fillId="4" borderId="29" xfId="0" applyNumberFormat="1" applyFont="1" applyFill="1" applyBorder="1" applyAlignment="1">
      <alignment horizontal="center" vertical="center"/>
    </xf>
    <xf numFmtId="166" fontId="23" fillId="4" borderId="44" xfId="0" applyNumberFormat="1" applyFont="1" applyFill="1" applyBorder="1" applyAlignment="1">
      <alignment horizontal="center" vertical="center"/>
    </xf>
    <xf numFmtId="4" fontId="41" fillId="4" borderId="44" xfId="0" applyNumberFormat="1" applyFont="1" applyFill="1" applyBorder="1" applyAlignment="1">
      <alignment horizontal="center" vertical="center"/>
    </xf>
    <xf numFmtId="4" fontId="48" fillId="4" borderId="27" xfId="0" applyNumberFormat="1" applyFont="1" applyFill="1" applyBorder="1" applyAlignment="1">
      <alignment horizontal="center" vertical="center"/>
    </xf>
    <xf numFmtId="4" fontId="29" fillId="4" borderId="27" xfId="0" applyNumberFormat="1" applyFont="1" applyFill="1" applyBorder="1" applyAlignment="1">
      <alignment horizontal="center" vertical="center"/>
    </xf>
    <xf numFmtId="4" fontId="48" fillId="4" borderId="18" xfId="0" applyNumberFormat="1" applyFont="1" applyFill="1" applyBorder="1" applyAlignment="1">
      <alignment horizontal="center" vertical="center"/>
    </xf>
    <xf numFmtId="4" fontId="48" fillId="4" borderId="44" xfId="0" applyNumberFormat="1" applyFont="1" applyFill="1" applyBorder="1" applyAlignment="1">
      <alignment horizontal="center" vertical="center"/>
    </xf>
    <xf numFmtId="3" fontId="48" fillId="4" borderId="44" xfId="0" applyNumberFormat="1" applyFont="1" applyFill="1" applyBorder="1" applyAlignment="1">
      <alignment horizontal="center" vertical="center"/>
    </xf>
    <xf numFmtId="3" fontId="48" fillId="4" borderId="47" xfId="0" applyNumberFormat="1" applyFont="1" applyFill="1" applyBorder="1" applyAlignment="1">
      <alignment horizontal="center" vertical="center"/>
    </xf>
    <xf numFmtId="4" fontId="48" fillId="4" borderId="28" xfId="0" applyNumberFormat="1" applyFont="1" applyFill="1" applyBorder="1" applyAlignment="1">
      <alignment horizontal="center" vertical="center"/>
    </xf>
    <xf numFmtId="4" fontId="24" fillId="0" borderId="50" xfId="0" applyNumberFormat="1" applyFont="1" applyFill="1" applyBorder="1" applyAlignment="1">
      <alignment horizontal="center" vertical="center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44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4" fillId="0" borderId="32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/>
    </xf>
    <xf numFmtId="4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/>
    </xf>
    <xf numFmtId="4" fontId="21" fillId="4" borderId="44" xfId="0" applyNumberFormat="1" applyFont="1" applyFill="1" applyBorder="1" applyAlignment="1">
      <alignment horizontal="center" vertical="center"/>
    </xf>
    <xf numFmtId="4" fontId="21" fillId="4" borderId="29" xfId="0" applyNumberFormat="1" applyFont="1" applyFill="1" applyBorder="1" applyAlignment="1">
      <alignment horizontal="center" vertical="center"/>
    </xf>
    <xf numFmtId="4" fontId="24" fillId="4" borderId="3" xfId="0" applyNumberFormat="1" applyFont="1" applyFill="1" applyBorder="1" applyAlignment="1">
      <alignment horizontal="center" vertical="center"/>
    </xf>
    <xf numFmtId="4" fontId="24" fillId="4" borderId="23" xfId="0" applyNumberFormat="1" applyFont="1" applyFill="1" applyBorder="1" applyAlignment="1">
      <alignment horizontal="center" vertical="center" wrapText="1"/>
    </xf>
    <xf numFmtId="4" fontId="24" fillId="4" borderId="18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1" fontId="46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43" fontId="38" fillId="6" borderId="18" xfId="2" applyNumberFormat="1" applyFont="1" applyFill="1" applyBorder="1" applyAlignment="1">
      <alignment horizontal="center"/>
    </xf>
    <xf numFmtId="43" fontId="38" fillId="7" borderId="18" xfId="2" applyNumberFormat="1" applyFont="1" applyFill="1" applyBorder="1" applyAlignment="1">
      <alignment horizontal="center"/>
    </xf>
    <xf numFmtId="0" fontId="40" fillId="0" borderId="18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right" vertical="center" wrapText="1"/>
    </xf>
    <xf numFmtId="4" fontId="34" fillId="0" borderId="18" xfId="0" applyNumberFormat="1" applyFont="1" applyBorder="1" applyAlignment="1">
      <alignment horizontal="right"/>
    </xf>
    <xf numFmtId="4" fontId="34" fillId="0" borderId="18" xfId="0" applyNumberFormat="1" applyFont="1" applyFill="1" applyBorder="1" applyAlignment="1">
      <alignment horizontal="right"/>
    </xf>
    <xf numFmtId="3" fontId="29" fillId="0" borderId="18" xfId="0" applyNumberFormat="1" applyFont="1" applyFill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horizontal="right" vertical="center" wrapText="1"/>
    </xf>
    <xf numFmtId="3" fontId="29" fillId="0" borderId="18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 wrapText="1"/>
    </xf>
    <xf numFmtId="4" fontId="21" fillId="0" borderId="49" xfId="0" applyNumberFormat="1" applyFont="1" applyFill="1" applyBorder="1" applyAlignment="1">
      <alignment horizontal="right" vertical="center"/>
    </xf>
    <xf numFmtId="4" fontId="24" fillId="0" borderId="1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5" fontId="49" fillId="0" borderId="0" xfId="0" applyNumberFormat="1" applyFont="1"/>
    <xf numFmtId="4" fontId="20" fillId="0" borderId="25" xfId="0" applyNumberFormat="1" applyFont="1" applyFill="1" applyBorder="1" applyAlignment="1">
      <alignment vertical="center"/>
    </xf>
    <xf numFmtId="4" fontId="20" fillId="0" borderId="18" xfId="0" applyNumberFormat="1" applyFont="1" applyBorder="1" applyAlignment="1">
      <alignment horizontal="right"/>
    </xf>
    <xf numFmtId="4" fontId="21" fillId="0" borderId="51" xfId="0" applyNumberFormat="1" applyFont="1" applyBorder="1" applyAlignment="1">
      <alignment horizontal="right" vertical="center"/>
    </xf>
    <xf numFmtId="4" fontId="21" fillId="0" borderId="52" xfId="0" applyNumberFormat="1" applyFont="1" applyBorder="1" applyAlignment="1">
      <alignment horizontal="right" vertical="center"/>
    </xf>
    <xf numFmtId="4" fontId="21" fillId="0" borderId="18" xfId="0" applyNumberFormat="1" applyFont="1" applyBorder="1" applyAlignment="1">
      <alignment horizontal="right" vertical="center"/>
    </xf>
    <xf numFmtId="4" fontId="21" fillId="0" borderId="26" xfId="0" applyNumberFormat="1" applyFont="1" applyBorder="1" applyAlignment="1">
      <alignment horizontal="right" vertical="center"/>
    </xf>
    <xf numFmtId="49" fontId="38" fillId="6" borderId="18" xfId="0" applyNumberFormat="1" applyFont="1" applyFill="1" applyBorder="1" applyAlignment="1">
      <alignment horizontal="left"/>
    </xf>
    <xf numFmtId="49" fontId="38" fillId="7" borderId="18" xfId="0" applyNumberFormat="1" applyFont="1" applyFill="1" applyBorder="1" applyAlignment="1">
      <alignment horizontal="left"/>
    </xf>
    <xf numFmtId="0" fontId="38" fillId="6" borderId="18" xfId="0" applyFont="1" applyFill="1" applyBorder="1" applyAlignment="1">
      <alignment horizontal="center"/>
    </xf>
    <xf numFmtId="0" fontId="38" fillId="7" borderId="18" xfId="0" applyFont="1" applyFill="1" applyBorder="1" applyAlignment="1">
      <alignment horizontal="center"/>
    </xf>
    <xf numFmtId="43" fontId="38" fillId="7" borderId="18" xfId="2" applyNumberFormat="1" applyFont="1" applyFill="1" applyBorder="1" applyAlignment="1">
      <alignment horizontal="right"/>
    </xf>
    <xf numFmtId="43" fontId="38" fillId="6" borderId="18" xfId="2" applyNumberFormat="1" applyFont="1" applyFill="1" applyBorder="1" applyAlignment="1">
      <alignment horizontal="right"/>
    </xf>
    <xf numFmtId="0" fontId="24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 wrapText="1"/>
    </xf>
    <xf numFmtId="4" fontId="39" fillId="8" borderId="18" xfId="2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" fontId="51" fillId="6" borderId="18" xfId="2" applyNumberFormat="1" applyFont="1" applyFill="1" applyBorder="1" applyAlignment="1">
      <alignment horizontal="center"/>
    </xf>
    <xf numFmtId="0" fontId="9" fillId="4" borderId="18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0" fontId="52" fillId="8" borderId="18" xfId="2" applyNumberFormat="1" applyFont="1" applyFill="1" applyBorder="1" applyAlignment="1">
      <alignment horizontal="center" vertical="center"/>
    </xf>
    <xf numFmtId="4" fontId="52" fillId="8" borderId="18" xfId="2" applyNumberFormat="1" applyFont="1" applyFill="1" applyBorder="1" applyAlignment="1">
      <alignment horizontal="center" vertical="center"/>
    </xf>
    <xf numFmtId="0" fontId="51" fillId="6" borderId="18" xfId="2" applyNumberFormat="1" applyFont="1" applyFill="1" applyBorder="1" applyAlignment="1">
      <alignment horizontal="center" vertical="center"/>
    </xf>
    <xf numFmtId="4" fontId="51" fillId="6" borderId="18" xfId="2" applyNumberFormat="1" applyFont="1" applyFill="1" applyBorder="1" applyAlignment="1">
      <alignment horizontal="center" vertical="center"/>
    </xf>
    <xf numFmtId="43" fontId="51" fillId="6" borderId="18" xfId="2" applyNumberFormat="1" applyFont="1" applyFill="1" applyBorder="1" applyAlignment="1">
      <alignment horizontal="right"/>
    </xf>
    <xf numFmtId="43" fontId="51" fillId="7" borderId="18" xfId="2" applyNumberFormat="1" applyFont="1" applyFill="1" applyBorder="1" applyAlignment="1">
      <alignment horizontal="right"/>
    </xf>
    <xf numFmtId="0" fontId="53" fillId="5" borderId="18" xfId="0" applyFont="1" applyFill="1" applyBorder="1" applyAlignment="1">
      <alignment vertical="center"/>
    </xf>
    <xf numFmtId="0" fontId="36" fillId="5" borderId="18" xfId="0" applyFont="1" applyFill="1" applyBorder="1" applyAlignment="1">
      <alignment vertical="center"/>
    </xf>
    <xf numFmtId="0" fontId="36" fillId="5" borderId="18" xfId="0" applyFont="1" applyFill="1" applyBorder="1" applyAlignment="1">
      <alignment vertical="center" wrapText="1"/>
    </xf>
    <xf numFmtId="0" fontId="53" fillId="5" borderId="18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3" fillId="5" borderId="39" xfId="0" applyFont="1" applyFill="1" applyBorder="1" applyAlignment="1">
      <alignment vertical="center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vertical="center"/>
    </xf>
    <xf numFmtId="0" fontId="12" fillId="3" borderId="3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4" fontId="20" fillId="5" borderId="18" xfId="0" applyNumberFormat="1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" fontId="36" fillId="4" borderId="18" xfId="0" applyNumberFormat="1" applyFont="1" applyFill="1" applyBorder="1" applyAlignment="1">
      <alignment horizontal="center" vertical="center"/>
    </xf>
    <xf numFmtId="4" fontId="12" fillId="4" borderId="18" xfId="0" applyNumberFormat="1" applyFont="1" applyFill="1" applyBorder="1" applyAlignment="1">
      <alignment horizontal="center" vertical="center"/>
    </xf>
    <xf numFmtId="165" fontId="39" fillId="8" borderId="18" xfId="2" applyNumberFormat="1" applyFont="1" applyFill="1" applyBorder="1" applyAlignment="1">
      <alignment horizontal="center"/>
    </xf>
    <xf numFmtId="0" fontId="24" fillId="4" borderId="18" xfId="0" applyFont="1" applyFill="1" applyBorder="1" applyAlignment="1">
      <alignment vertical="center"/>
    </xf>
    <xf numFmtId="0" fontId="47" fillId="4" borderId="18" xfId="0" applyFont="1" applyFill="1" applyBorder="1" applyAlignment="1">
      <alignment horizontal="center"/>
    </xf>
    <xf numFmtId="0" fontId="47" fillId="4" borderId="23" xfId="0" applyFont="1" applyFill="1" applyBorder="1" applyAlignment="1">
      <alignment horizontal="center"/>
    </xf>
    <xf numFmtId="0" fontId="47" fillId="4" borderId="54" xfId="0" applyFont="1" applyFill="1" applyBorder="1" applyAlignment="1">
      <alignment horizontal="center"/>
    </xf>
    <xf numFmtId="0" fontId="3" fillId="4" borderId="18" xfId="0" applyFont="1" applyFill="1" applyBorder="1"/>
    <xf numFmtId="0" fontId="47" fillId="0" borderId="18" xfId="0" applyFont="1" applyFill="1" applyBorder="1" applyAlignment="1">
      <alignment horizontal="center"/>
    </xf>
    <xf numFmtId="165" fontId="51" fillId="6" borderId="18" xfId="2" applyNumberFormat="1" applyFont="1" applyFill="1" applyBorder="1" applyAlignment="1">
      <alignment horizontal="right"/>
    </xf>
    <xf numFmtId="165" fontId="51" fillId="7" borderId="18" xfId="2" applyNumberFormat="1" applyFont="1" applyFill="1" applyBorder="1" applyAlignment="1">
      <alignment horizontal="right"/>
    </xf>
    <xf numFmtId="2" fontId="20" fillId="5" borderId="18" xfId="0" applyNumberFormat="1" applyFont="1" applyFill="1" applyBorder="1" applyAlignment="1">
      <alignment horizontal="center" vertical="center"/>
    </xf>
    <xf numFmtId="4" fontId="22" fillId="4" borderId="18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" fontId="29" fillId="0" borderId="23" xfId="0" applyNumberFormat="1" applyFont="1" applyFill="1" applyBorder="1" applyAlignment="1">
      <alignment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" fillId="0" borderId="18" xfId="0" applyFont="1" applyBorder="1"/>
    <xf numFmtId="165" fontId="38" fillId="8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43" fontId="38" fillId="7" borderId="18" xfId="2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50" fillId="5" borderId="18" xfId="0" applyFont="1" applyFill="1" applyBorder="1" applyAlignment="1">
      <alignment vertical="center"/>
    </xf>
    <xf numFmtId="4" fontId="0" fillId="5" borderId="18" xfId="0" applyNumberFormat="1" applyFill="1" applyBorder="1" applyAlignment="1">
      <alignment horizontal="center" vertical="center"/>
    </xf>
    <xf numFmtId="43" fontId="38" fillId="6" borderId="18" xfId="2" applyNumberFormat="1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right" vertical="center" wrapText="1"/>
    </xf>
    <xf numFmtId="4" fontId="29" fillId="0" borderId="23" xfId="3" applyNumberFormat="1" applyFont="1" applyFill="1" applyBorder="1" applyAlignment="1">
      <alignment vertical="center" wrapText="1"/>
    </xf>
    <xf numFmtId="4" fontId="55" fillId="0" borderId="28" xfId="0" applyNumberFormat="1" applyFont="1" applyFill="1" applyBorder="1"/>
    <xf numFmtId="0" fontId="36" fillId="0" borderId="18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 wrapText="1"/>
    </xf>
    <xf numFmtId="165" fontId="38" fillId="6" borderId="18" xfId="2" applyNumberFormat="1" applyFont="1" applyFill="1" applyBorder="1" applyAlignment="1">
      <alignment horizontal="center" vertical="center"/>
    </xf>
    <xf numFmtId="167" fontId="21" fillId="0" borderId="25" xfId="2" applyNumberFormat="1" applyFont="1" applyFill="1" applyBorder="1" applyAlignment="1">
      <alignment horizontal="center" vertical="center" wrapText="1"/>
    </xf>
    <xf numFmtId="4" fontId="0" fillId="5" borderId="18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3" fillId="4" borderId="20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18" xfId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3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A4" sqref="A4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274" t="s">
        <v>204</v>
      </c>
      <c r="B1" s="274"/>
      <c r="C1" s="274"/>
      <c r="D1" s="274"/>
      <c r="E1" s="274"/>
      <c r="F1" s="274"/>
      <c r="G1" s="274"/>
      <c r="H1" s="274"/>
      <c r="I1" s="275"/>
      <c r="J1" s="275"/>
      <c r="K1" s="275"/>
    </row>
    <row r="2" spans="1:15" ht="44.25" customHeight="1" thickBot="1" x14ac:dyDescent="0.3">
      <c r="A2" s="31"/>
      <c r="B2" s="31"/>
      <c r="C2" s="31"/>
      <c r="D2" s="34"/>
      <c r="E2" s="35"/>
      <c r="F2" s="36" t="s">
        <v>0</v>
      </c>
      <c r="G2" s="36" t="s">
        <v>1</v>
      </c>
      <c r="H2" s="36" t="s">
        <v>2</v>
      </c>
      <c r="I2" s="36" t="s">
        <v>3</v>
      </c>
      <c r="J2" s="36" t="s">
        <v>4</v>
      </c>
      <c r="K2" s="36" t="s">
        <v>2</v>
      </c>
    </row>
    <row r="3" spans="1:15" ht="42" customHeight="1" thickBot="1" x14ac:dyDescent="0.3">
      <c r="D3" s="127" t="s">
        <v>255</v>
      </c>
      <c r="E3" s="1" t="s">
        <v>5</v>
      </c>
      <c r="F3" s="88">
        <v>4915</v>
      </c>
      <c r="G3" s="89">
        <v>2921</v>
      </c>
      <c r="H3" s="261">
        <v>7836</v>
      </c>
      <c r="I3" s="90">
        <v>4</v>
      </c>
      <c r="J3" s="90">
        <v>13</v>
      </c>
      <c r="K3" s="261">
        <v>17</v>
      </c>
    </row>
    <row r="4" spans="1:15" ht="42" customHeight="1" thickBot="1" x14ac:dyDescent="0.3">
      <c r="D4" s="127" t="s">
        <v>256</v>
      </c>
      <c r="E4" s="1" t="s">
        <v>5</v>
      </c>
      <c r="F4" s="91">
        <v>3607</v>
      </c>
      <c r="G4" s="90">
        <v>3265</v>
      </c>
      <c r="H4" s="262">
        <v>6872</v>
      </c>
      <c r="I4" s="90">
        <v>43</v>
      </c>
      <c r="J4" s="90">
        <v>3</v>
      </c>
      <c r="K4" s="262">
        <v>46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272" t="s">
        <v>254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48" customHeight="1" x14ac:dyDescent="0.25">
      <c r="A8" s="92" t="s">
        <v>6</v>
      </c>
      <c r="B8" s="93" t="s">
        <v>7</v>
      </c>
      <c r="C8" s="93" t="s">
        <v>8</v>
      </c>
      <c r="D8" s="93" t="s">
        <v>196</v>
      </c>
      <c r="E8" s="93" t="s">
        <v>9</v>
      </c>
      <c r="F8" s="93" t="s">
        <v>10</v>
      </c>
      <c r="G8" s="93" t="s">
        <v>11</v>
      </c>
      <c r="H8" s="93" t="s">
        <v>12</v>
      </c>
      <c r="I8" s="93" t="s">
        <v>195</v>
      </c>
      <c r="J8" s="93" t="s">
        <v>197</v>
      </c>
      <c r="K8" s="93" t="s">
        <v>13</v>
      </c>
      <c r="L8" s="93" t="s">
        <v>14</v>
      </c>
      <c r="M8" s="94" t="s">
        <v>15</v>
      </c>
      <c r="N8" s="95" t="s">
        <v>194</v>
      </c>
      <c r="O8" s="130" t="s">
        <v>2</v>
      </c>
    </row>
    <row r="9" spans="1:15" ht="27" customHeight="1" x14ac:dyDescent="0.25">
      <c r="A9" s="96" t="s">
        <v>16</v>
      </c>
      <c r="B9" s="164">
        <v>1231</v>
      </c>
      <c r="C9" s="164">
        <v>386</v>
      </c>
      <c r="D9" s="164">
        <v>12</v>
      </c>
      <c r="E9" s="164">
        <v>243</v>
      </c>
      <c r="F9" s="164">
        <v>321</v>
      </c>
      <c r="G9" s="164">
        <v>622</v>
      </c>
      <c r="H9" s="164">
        <v>8</v>
      </c>
      <c r="I9" s="164">
        <v>38</v>
      </c>
      <c r="J9" s="164">
        <v>155</v>
      </c>
      <c r="K9" s="164">
        <v>18</v>
      </c>
      <c r="L9" s="164">
        <v>193</v>
      </c>
      <c r="M9" s="165">
        <v>862</v>
      </c>
      <c r="N9" s="164">
        <v>7</v>
      </c>
      <c r="O9" s="238">
        <f t="shared" ref="O9:O12" si="0">SUM(B9:N9)</f>
        <v>4096</v>
      </c>
    </row>
    <row r="10" spans="1:15" ht="21.75" customHeight="1" x14ac:dyDescent="0.25">
      <c r="A10" s="96" t="s">
        <v>17</v>
      </c>
      <c r="B10" s="164"/>
      <c r="C10" s="164"/>
      <c r="D10" s="166"/>
      <c r="E10" s="164"/>
      <c r="F10" s="164"/>
      <c r="G10" s="164"/>
      <c r="H10" s="164"/>
      <c r="I10" s="164"/>
      <c r="J10" s="164"/>
      <c r="K10" s="164"/>
      <c r="L10" s="164"/>
      <c r="M10" s="165"/>
      <c r="N10" s="167"/>
      <c r="O10" s="238">
        <f t="shared" si="0"/>
        <v>0</v>
      </c>
    </row>
    <row r="11" spans="1:15" ht="21.75" customHeight="1" x14ac:dyDescent="0.25">
      <c r="A11" s="96" t="s">
        <v>18</v>
      </c>
      <c r="B11" s="164">
        <v>450</v>
      </c>
      <c r="C11" s="164">
        <v>56</v>
      </c>
      <c r="D11" s="164"/>
      <c r="E11" s="164"/>
      <c r="F11" s="164"/>
      <c r="G11" s="164">
        <v>10</v>
      </c>
      <c r="H11" s="164"/>
      <c r="I11" s="164"/>
      <c r="J11" s="164"/>
      <c r="K11" s="164"/>
      <c r="L11" s="164"/>
      <c r="M11" s="165">
        <v>7</v>
      </c>
      <c r="N11" s="167"/>
      <c r="O11" s="238">
        <f t="shared" si="0"/>
        <v>523</v>
      </c>
    </row>
    <row r="12" spans="1:15" ht="21.75" customHeight="1" x14ac:dyDescent="0.25">
      <c r="A12" s="96" t="s">
        <v>19</v>
      </c>
      <c r="B12" s="164">
        <v>175</v>
      </c>
      <c r="C12" s="164">
        <v>12</v>
      </c>
      <c r="D12" s="164"/>
      <c r="E12" s="164"/>
      <c r="F12" s="164"/>
      <c r="G12" s="164">
        <v>45</v>
      </c>
      <c r="H12" s="164">
        <v>1</v>
      </c>
      <c r="I12" s="164">
        <v>1</v>
      </c>
      <c r="J12" s="164"/>
      <c r="K12" s="164"/>
      <c r="L12" s="164"/>
      <c r="M12" s="165">
        <v>78</v>
      </c>
      <c r="N12" s="167"/>
      <c r="O12" s="238">
        <f t="shared" si="0"/>
        <v>312</v>
      </c>
    </row>
    <row r="13" spans="1:15" ht="22.5" customHeight="1" x14ac:dyDescent="0.25">
      <c r="A13" s="96" t="s">
        <v>20</v>
      </c>
      <c r="B13" s="164">
        <v>111</v>
      </c>
      <c r="C13" s="164">
        <v>5</v>
      </c>
      <c r="D13" s="164"/>
      <c r="E13" s="164"/>
      <c r="F13" s="164"/>
      <c r="G13" s="164">
        <v>35</v>
      </c>
      <c r="H13" s="164"/>
      <c r="I13" s="164"/>
      <c r="J13" s="164"/>
      <c r="K13" s="164"/>
      <c r="L13" s="164"/>
      <c r="M13" s="165">
        <v>43</v>
      </c>
      <c r="N13" s="167"/>
      <c r="O13" s="238">
        <f>SUM(B13:N13)</f>
        <v>194</v>
      </c>
    </row>
    <row r="14" spans="1:15" ht="22.5" customHeight="1" x14ac:dyDescent="0.25">
      <c r="A14" s="96" t="s">
        <v>21</v>
      </c>
      <c r="B14" s="168">
        <v>599</v>
      </c>
      <c r="C14" s="168">
        <v>145</v>
      </c>
      <c r="D14" s="168"/>
      <c r="E14" s="168"/>
      <c r="F14" s="168"/>
      <c r="G14" s="168">
        <v>74</v>
      </c>
      <c r="H14" s="168"/>
      <c r="I14" s="168">
        <v>6</v>
      </c>
      <c r="J14" s="168"/>
      <c r="K14" s="168"/>
      <c r="L14" s="168"/>
      <c r="M14" s="169">
        <v>85</v>
      </c>
      <c r="N14" s="240"/>
      <c r="O14" s="238">
        <f>SUM(B14:N14)</f>
        <v>909</v>
      </c>
    </row>
    <row r="15" spans="1:15" ht="22.5" customHeight="1" x14ac:dyDescent="0.25">
      <c r="A15" s="96" t="s">
        <v>22</v>
      </c>
      <c r="B15" s="164">
        <v>110</v>
      </c>
      <c r="C15" s="164">
        <v>9</v>
      </c>
      <c r="D15" s="164"/>
      <c r="E15" s="164"/>
      <c r="F15" s="164"/>
      <c r="G15" s="164">
        <v>7</v>
      </c>
      <c r="H15" s="164"/>
      <c r="I15" s="164"/>
      <c r="J15" s="164"/>
      <c r="K15" s="164"/>
      <c r="L15" s="164"/>
      <c r="M15" s="165"/>
      <c r="N15" s="167"/>
      <c r="O15" s="238">
        <f t="shared" ref="O15:O18" si="1">SUM(B15:N15)</f>
        <v>126</v>
      </c>
    </row>
    <row r="16" spans="1:15" ht="21" customHeight="1" x14ac:dyDescent="0.25">
      <c r="A16" s="96" t="s">
        <v>23</v>
      </c>
      <c r="B16" s="164">
        <v>201</v>
      </c>
      <c r="C16" s="164">
        <v>12</v>
      </c>
      <c r="D16" s="164"/>
      <c r="E16" s="164"/>
      <c r="F16" s="164"/>
      <c r="G16" s="164">
        <v>30</v>
      </c>
      <c r="H16" s="164"/>
      <c r="I16" s="164"/>
      <c r="J16" s="164"/>
      <c r="K16" s="164"/>
      <c r="L16" s="164"/>
      <c r="M16" s="165">
        <v>38</v>
      </c>
      <c r="N16" s="167"/>
      <c r="O16" s="238">
        <f t="shared" si="1"/>
        <v>281</v>
      </c>
    </row>
    <row r="17" spans="1:15" ht="22.5" customHeight="1" x14ac:dyDescent="0.25">
      <c r="A17" s="96" t="s">
        <v>24</v>
      </c>
      <c r="B17" s="164">
        <v>76</v>
      </c>
      <c r="C17" s="164">
        <v>2</v>
      </c>
      <c r="D17" s="164"/>
      <c r="E17" s="164"/>
      <c r="F17" s="164"/>
      <c r="G17" s="164">
        <v>30</v>
      </c>
      <c r="H17" s="164"/>
      <c r="I17" s="164"/>
      <c r="J17" s="164"/>
      <c r="K17" s="164"/>
      <c r="L17" s="164"/>
      <c r="M17" s="165">
        <v>32</v>
      </c>
      <c r="N17" s="167"/>
      <c r="O17" s="238">
        <f t="shared" si="1"/>
        <v>140</v>
      </c>
    </row>
    <row r="18" spans="1:15" ht="21.75" customHeight="1" x14ac:dyDescent="0.25">
      <c r="A18" s="96" t="s">
        <v>25</v>
      </c>
      <c r="B18" s="164">
        <v>151</v>
      </c>
      <c r="C18" s="164">
        <v>27</v>
      </c>
      <c r="D18" s="164"/>
      <c r="E18" s="164">
        <v>5</v>
      </c>
      <c r="F18" s="164"/>
      <c r="G18" s="164">
        <v>37</v>
      </c>
      <c r="H18" s="164">
        <v>4</v>
      </c>
      <c r="I18" s="164">
        <v>16</v>
      </c>
      <c r="J18" s="164"/>
      <c r="K18" s="164"/>
      <c r="L18" s="164"/>
      <c r="M18" s="165">
        <v>51</v>
      </c>
      <c r="N18" s="167"/>
      <c r="O18" s="238">
        <f t="shared" si="1"/>
        <v>291</v>
      </c>
    </row>
    <row r="19" spans="1:15" ht="30.75" customHeight="1" x14ac:dyDescent="0.25">
      <c r="A19" s="235" t="s">
        <v>2</v>
      </c>
      <c r="B19" s="236">
        <f t="shared" ref="B19:O19" si="2">SUM(B8:B18)</f>
        <v>3104</v>
      </c>
      <c r="C19" s="236">
        <f t="shared" si="2"/>
        <v>654</v>
      </c>
      <c r="D19" s="236">
        <f t="shared" si="2"/>
        <v>12</v>
      </c>
      <c r="E19" s="236">
        <f t="shared" si="2"/>
        <v>248</v>
      </c>
      <c r="F19" s="236">
        <f t="shared" si="2"/>
        <v>321</v>
      </c>
      <c r="G19" s="236">
        <f t="shared" si="2"/>
        <v>890</v>
      </c>
      <c r="H19" s="236">
        <f t="shared" si="2"/>
        <v>13</v>
      </c>
      <c r="I19" s="236">
        <f t="shared" si="2"/>
        <v>61</v>
      </c>
      <c r="J19" s="236">
        <f t="shared" si="2"/>
        <v>155</v>
      </c>
      <c r="K19" s="236">
        <f t="shared" si="2"/>
        <v>18</v>
      </c>
      <c r="L19" s="236">
        <f t="shared" si="2"/>
        <v>193</v>
      </c>
      <c r="M19" s="236">
        <f t="shared" si="2"/>
        <v>1196</v>
      </c>
      <c r="N19" s="236">
        <f t="shared" si="2"/>
        <v>7</v>
      </c>
      <c r="O19" s="237">
        <f t="shared" si="2"/>
        <v>6872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332" t="s">
        <v>146</v>
      </c>
      <c r="B1" s="332"/>
      <c r="C1" s="332"/>
      <c r="D1" s="332"/>
      <c r="E1" s="332"/>
      <c r="F1" s="332"/>
      <c r="G1" s="332"/>
      <c r="H1" s="332"/>
    </row>
    <row r="2" spans="1:8" ht="15.75" thickBot="1" x14ac:dyDescent="0.3">
      <c r="A2" s="334"/>
      <c r="B2" s="335"/>
      <c r="C2" s="335"/>
      <c r="D2" s="335"/>
      <c r="E2" s="336"/>
    </row>
    <row r="3" spans="1:8" ht="16.5" thickBot="1" x14ac:dyDescent="0.3">
      <c r="A3" s="12" t="s">
        <v>147</v>
      </c>
      <c r="B3" s="13" t="s">
        <v>148</v>
      </c>
      <c r="C3" s="13" t="s">
        <v>131</v>
      </c>
      <c r="D3" s="13" t="s">
        <v>133</v>
      </c>
      <c r="E3" s="13" t="s">
        <v>132</v>
      </c>
    </row>
    <row r="4" spans="1:8" ht="15.75" thickBot="1" x14ac:dyDescent="0.3">
      <c r="A4" s="16" t="s">
        <v>149</v>
      </c>
      <c r="B4" s="22" t="s">
        <v>150</v>
      </c>
      <c r="C4" s="22"/>
      <c r="D4" s="22"/>
      <c r="E4" s="22"/>
    </row>
    <row r="5" spans="1:8" ht="15.75" thickBot="1" x14ac:dyDescent="0.3">
      <c r="A5" s="16" t="s">
        <v>151</v>
      </c>
      <c r="B5" s="22" t="s">
        <v>150</v>
      </c>
      <c r="C5" s="22"/>
      <c r="D5" s="22"/>
      <c r="E5" s="22"/>
    </row>
    <row r="6" spans="1:8" ht="15.75" thickBot="1" x14ac:dyDescent="0.3">
      <c r="A6" s="16" t="s">
        <v>152</v>
      </c>
      <c r="B6" s="22" t="s">
        <v>150</v>
      </c>
      <c r="C6" s="22"/>
      <c r="D6" s="22" t="s">
        <v>150</v>
      </c>
      <c r="E6" s="22" t="s">
        <v>153</v>
      </c>
    </row>
    <row r="7" spans="1:8" ht="15.75" thickBot="1" x14ac:dyDescent="0.3">
      <c r="A7" s="16" t="s">
        <v>154</v>
      </c>
      <c r="B7" s="22" t="s">
        <v>150</v>
      </c>
      <c r="C7" s="22"/>
      <c r="D7" s="22" t="s">
        <v>155</v>
      </c>
      <c r="E7" s="22" t="s">
        <v>156</v>
      </c>
    </row>
    <row r="8" spans="1:8" ht="15.75" thickBot="1" x14ac:dyDescent="0.3">
      <c r="A8" s="16" t="s">
        <v>157</v>
      </c>
      <c r="B8" s="22"/>
      <c r="C8" s="22" t="s">
        <v>150</v>
      </c>
      <c r="D8" s="22"/>
      <c r="E8" s="22"/>
    </row>
    <row r="9" spans="1:8" ht="15.75" thickBot="1" x14ac:dyDescent="0.3">
      <c r="A9" s="16" t="s">
        <v>158</v>
      </c>
      <c r="B9" s="22"/>
      <c r="C9" s="22">
        <v>7</v>
      </c>
      <c r="D9" s="22"/>
      <c r="E9" s="22"/>
    </row>
    <row r="10" spans="1:8" ht="15.75" thickBot="1" x14ac:dyDescent="0.3">
      <c r="A10" s="16" t="s">
        <v>160</v>
      </c>
      <c r="B10" s="22"/>
      <c r="C10" s="22"/>
      <c r="D10" s="22">
        <v>2</v>
      </c>
      <c r="E10" s="22"/>
    </row>
    <row r="11" spans="1:8" ht="15.75" thickBot="1" x14ac:dyDescent="0.3">
      <c r="A11" s="16" t="s">
        <v>161</v>
      </c>
      <c r="B11" s="22"/>
      <c r="C11" s="22"/>
      <c r="D11" s="22" t="s">
        <v>162</v>
      </c>
      <c r="E11" s="22">
        <v>13</v>
      </c>
    </row>
    <row r="12" spans="1:8" ht="15.75" thickBot="1" x14ac:dyDescent="0.3">
      <c r="A12" s="16" t="s">
        <v>163</v>
      </c>
      <c r="B12" s="22"/>
      <c r="C12" s="22"/>
      <c r="D12" s="22">
        <v>7</v>
      </c>
      <c r="E12" s="22"/>
    </row>
    <row r="13" spans="1:8" ht="15.75" thickBot="1" x14ac:dyDescent="0.3">
      <c r="A13" s="16" t="s">
        <v>164</v>
      </c>
      <c r="B13" s="22"/>
      <c r="C13" s="22"/>
      <c r="D13" s="22" t="s">
        <v>150</v>
      </c>
      <c r="E13" s="22"/>
    </row>
    <row r="14" spans="1:8" ht="15.75" thickBot="1" x14ac:dyDescent="0.3">
      <c r="A14" s="16" t="s">
        <v>165</v>
      </c>
      <c r="B14" s="22" t="s">
        <v>150</v>
      </c>
      <c r="C14" s="22"/>
      <c r="D14" s="22"/>
      <c r="E14" s="22"/>
    </row>
    <row r="15" spans="1:8" ht="15.75" thickBot="1" x14ac:dyDescent="0.3">
      <c r="A15" s="16" t="s">
        <v>166</v>
      </c>
      <c r="B15" s="22" t="s">
        <v>150</v>
      </c>
      <c r="C15" s="22" t="s">
        <v>150</v>
      </c>
      <c r="D15" s="22" t="s">
        <v>167</v>
      </c>
      <c r="E15" s="22" t="s">
        <v>168</v>
      </c>
    </row>
    <row r="16" spans="1:8" ht="15.75" thickBot="1" x14ac:dyDescent="0.3">
      <c r="A16" s="16" t="s">
        <v>169</v>
      </c>
      <c r="B16" s="22" t="s">
        <v>162</v>
      </c>
      <c r="C16" s="22">
        <v>8</v>
      </c>
      <c r="D16" s="22">
        <v>23</v>
      </c>
      <c r="E16" s="22" t="s">
        <v>170</v>
      </c>
    </row>
    <row r="17" spans="1:5" ht="15.75" thickBot="1" x14ac:dyDescent="0.3">
      <c r="A17" s="16" t="s">
        <v>171</v>
      </c>
      <c r="B17" s="22"/>
      <c r="C17" s="22" t="s">
        <v>150</v>
      </c>
      <c r="D17" s="22" t="s">
        <v>162</v>
      </c>
      <c r="E17" s="22" t="s">
        <v>159</v>
      </c>
    </row>
    <row r="18" spans="1:5" ht="15.75" thickBot="1" x14ac:dyDescent="0.3">
      <c r="A18" s="16" t="s">
        <v>172</v>
      </c>
      <c r="B18" s="22">
        <v>1</v>
      </c>
      <c r="C18" s="22"/>
      <c r="D18" s="22"/>
      <c r="E18" s="22"/>
    </row>
    <row r="19" spans="1:5" ht="15.75" thickBot="1" x14ac:dyDescent="0.3">
      <c r="A19" s="16" t="s">
        <v>173</v>
      </c>
      <c r="B19" s="22" t="s">
        <v>150</v>
      </c>
      <c r="C19" s="22"/>
      <c r="D19" s="22"/>
      <c r="E19" s="22"/>
    </row>
    <row r="20" spans="1:5" ht="15.75" thickBot="1" x14ac:dyDescent="0.3">
      <c r="A20" s="16" t="s">
        <v>174</v>
      </c>
      <c r="B20" s="22"/>
      <c r="C20" s="22"/>
      <c r="D20" s="22"/>
      <c r="E20" s="22">
        <v>1</v>
      </c>
    </row>
    <row r="21" spans="1:5" ht="15.75" thickBot="1" x14ac:dyDescent="0.3">
      <c r="A21" s="16" t="s">
        <v>175</v>
      </c>
      <c r="B21" s="22" t="s">
        <v>167</v>
      </c>
      <c r="C21" s="22"/>
      <c r="D21" s="22"/>
      <c r="E21" s="22"/>
    </row>
    <row r="22" spans="1:5" ht="15.75" thickBot="1" x14ac:dyDescent="0.3">
      <c r="A22" s="16" t="s">
        <v>176</v>
      </c>
      <c r="B22" s="22">
        <v>23</v>
      </c>
      <c r="C22" s="22"/>
      <c r="D22" s="22"/>
      <c r="E22" s="22"/>
    </row>
    <row r="23" spans="1:5" ht="15.75" thickBot="1" x14ac:dyDescent="0.3">
      <c r="A23" s="16" t="s">
        <v>177</v>
      </c>
      <c r="B23" s="22" t="s">
        <v>155</v>
      </c>
      <c r="C23" s="22"/>
      <c r="D23" s="22"/>
      <c r="E23" s="22"/>
    </row>
    <row r="24" spans="1:5" ht="15.75" thickBot="1" x14ac:dyDescent="0.3">
      <c r="A24" s="16" t="s">
        <v>178</v>
      </c>
      <c r="B24" s="22">
        <v>2</v>
      </c>
      <c r="C24" s="22"/>
      <c r="D24" s="22"/>
      <c r="E24" s="22"/>
    </row>
    <row r="25" spans="1:5" ht="15.75" thickBot="1" x14ac:dyDescent="0.3">
      <c r="A25" s="16" t="s">
        <v>179</v>
      </c>
      <c r="B25" s="22"/>
      <c r="C25" s="22"/>
      <c r="D25" s="22"/>
      <c r="E25" s="22">
        <v>2</v>
      </c>
    </row>
    <row r="26" spans="1:5" ht="15.75" thickBot="1" x14ac:dyDescent="0.3">
      <c r="A26" s="16"/>
      <c r="B26" s="22"/>
      <c r="C26" s="22"/>
      <c r="D26" s="22"/>
      <c r="E26" s="22"/>
    </row>
    <row r="27" spans="1:5" ht="15.75" thickBot="1" x14ac:dyDescent="0.3">
      <c r="A27" s="18" t="s">
        <v>2</v>
      </c>
      <c r="B27" s="19">
        <v>45</v>
      </c>
      <c r="C27" s="19">
        <v>17</v>
      </c>
      <c r="D27" s="19">
        <v>48</v>
      </c>
      <c r="E27" s="19">
        <v>116</v>
      </c>
    </row>
    <row r="28" spans="1:5" ht="15.75" thickBot="1" x14ac:dyDescent="0.3">
      <c r="A28" s="18" t="s">
        <v>180</v>
      </c>
      <c r="B28" s="337">
        <v>230</v>
      </c>
      <c r="C28" s="338"/>
      <c r="D28" s="338"/>
      <c r="E28" s="339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workbookViewId="0">
      <selection activeCell="D13" sqref="D13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280" t="s">
        <v>206</v>
      </c>
      <c r="B2" s="280"/>
      <c r="C2" s="280"/>
      <c r="D2" s="280"/>
      <c r="E2" s="280"/>
      <c r="F2" s="280"/>
      <c r="G2" s="280"/>
      <c r="H2" s="280"/>
    </row>
    <row r="3" spans="1:10" ht="16.5" thickBot="1" x14ac:dyDescent="0.3">
      <c r="A3" s="101"/>
      <c r="B3" s="101"/>
      <c r="C3" s="101"/>
      <c r="D3" s="101"/>
      <c r="E3" s="101"/>
      <c r="F3" s="101"/>
      <c r="G3" s="101"/>
      <c r="H3" s="101"/>
    </row>
    <row r="4" spans="1:10" ht="16.5" thickBot="1" x14ac:dyDescent="0.3">
      <c r="A4" s="341" t="s">
        <v>126</v>
      </c>
      <c r="B4" s="343" t="s">
        <v>127</v>
      </c>
      <c r="C4" s="344"/>
      <c r="D4" s="343" t="s">
        <v>128</v>
      </c>
      <c r="E4" s="345"/>
    </row>
    <row r="5" spans="1:10" ht="16.5" thickBot="1" x14ac:dyDescent="0.3">
      <c r="A5" s="342"/>
      <c r="B5" s="40" t="s">
        <v>129</v>
      </c>
      <c r="C5" s="41" t="s">
        <v>130</v>
      </c>
      <c r="D5" s="41" t="s">
        <v>129</v>
      </c>
      <c r="E5" s="41" t="s">
        <v>130</v>
      </c>
      <c r="H5" s="21"/>
      <c r="J5" s="31"/>
    </row>
    <row r="6" spans="1:10" ht="18" customHeight="1" thickBot="1" x14ac:dyDescent="0.3">
      <c r="A6" s="14" t="s">
        <v>131</v>
      </c>
      <c r="B6" s="15">
        <v>5</v>
      </c>
      <c r="C6" s="15">
        <v>7</v>
      </c>
      <c r="D6" s="15">
        <v>6</v>
      </c>
      <c r="E6" s="15"/>
      <c r="G6" s="21"/>
      <c r="H6" s="21"/>
      <c r="J6" s="21"/>
    </row>
    <row r="7" spans="1:10" ht="18" customHeight="1" thickBot="1" x14ac:dyDescent="0.3">
      <c r="A7" s="16" t="s">
        <v>132</v>
      </c>
      <c r="B7" s="15">
        <v>19</v>
      </c>
      <c r="C7" s="15">
        <v>38</v>
      </c>
      <c r="D7" s="15">
        <v>13</v>
      </c>
      <c r="E7" s="15"/>
      <c r="G7" s="21"/>
      <c r="H7" s="21"/>
      <c r="J7" s="21"/>
    </row>
    <row r="8" spans="1:10" ht="18" customHeight="1" thickBot="1" x14ac:dyDescent="0.3">
      <c r="A8" s="16" t="s">
        <v>133</v>
      </c>
      <c r="B8" s="15">
        <v>11</v>
      </c>
      <c r="C8" s="15">
        <v>13</v>
      </c>
      <c r="D8" s="15">
        <v>17</v>
      </c>
      <c r="E8" s="15"/>
      <c r="G8" s="21"/>
      <c r="H8" s="21"/>
      <c r="J8" s="21"/>
    </row>
    <row r="9" spans="1:10" ht="18" customHeight="1" thickBot="1" x14ac:dyDescent="0.3">
      <c r="A9" s="16" t="s">
        <v>134</v>
      </c>
      <c r="B9" s="15">
        <v>19</v>
      </c>
      <c r="C9" s="15">
        <v>23</v>
      </c>
      <c r="D9" s="15">
        <v>4</v>
      </c>
      <c r="E9" s="15"/>
      <c r="G9" s="21"/>
      <c r="H9" s="21"/>
      <c r="J9" s="21"/>
    </row>
    <row r="10" spans="1:10" ht="18" customHeight="1" thickBot="1" x14ac:dyDescent="0.3">
      <c r="A10" s="16" t="s">
        <v>17</v>
      </c>
      <c r="B10" s="15">
        <v>6</v>
      </c>
      <c r="C10" s="15">
        <v>1</v>
      </c>
      <c r="D10" s="15">
        <v>1</v>
      </c>
      <c r="E10" s="15"/>
      <c r="G10" s="21"/>
      <c r="H10" s="21"/>
      <c r="J10" s="21"/>
    </row>
    <row r="11" spans="1:10" ht="18" customHeight="1" thickBot="1" x14ac:dyDescent="0.3">
      <c r="A11" s="16" t="s">
        <v>19</v>
      </c>
      <c r="B11" s="15">
        <v>5</v>
      </c>
      <c r="C11" s="15">
        <v>1</v>
      </c>
      <c r="D11" s="15">
        <v>3</v>
      </c>
      <c r="E11" s="15"/>
      <c r="G11" s="21"/>
      <c r="H11" s="21"/>
      <c r="J11" s="21"/>
    </row>
    <row r="12" spans="1:10" ht="18" customHeight="1" thickBot="1" x14ac:dyDescent="0.3">
      <c r="A12" s="16" t="s">
        <v>20</v>
      </c>
      <c r="B12" s="15">
        <v>7</v>
      </c>
      <c r="C12" s="15">
        <v>1</v>
      </c>
      <c r="D12" s="15">
        <v>1</v>
      </c>
      <c r="E12" s="15"/>
      <c r="G12" s="31"/>
      <c r="H12" s="21"/>
      <c r="J12" s="21"/>
    </row>
    <row r="13" spans="1:10" ht="18" customHeight="1" thickBot="1" x14ac:dyDescent="0.3">
      <c r="A13" s="16" t="s">
        <v>21</v>
      </c>
      <c r="B13" s="15">
        <v>4</v>
      </c>
      <c r="C13" s="15">
        <v>1</v>
      </c>
      <c r="D13" s="15">
        <v>2</v>
      </c>
      <c r="E13" s="15"/>
      <c r="G13" s="31"/>
      <c r="H13" s="21"/>
      <c r="J13" s="21"/>
    </row>
    <row r="14" spans="1:10" ht="18" customHeight="1" thickBot="1" x14ac:dyDescent="0.3">
      <c r="A14" s="16" t="s">
        <v>193</v>
      </c>
      <c r="B14" s="15">
        <v>3</v>
      </c>
      <c r="C14" s="15">
        <v>0</v>
      </c>
      <c r="D14" s="15">
        <v>1</v>
      </c>
      <c r="E14" s="15"/>
      <c r="G14" s="31"/>
      <c r="H14" s="21"/>
      <c r="J14" s="21"/>
    </row>
    <row r="15" spans="1:10" ht="18" customHeight="1" thickBot="1" x14ac:dyDescent="0.3">
      <c r="A15" s="16" t="s">
        <v>22</v>
      </c>
      <c r="B15" s="15">
        <v>4</v>
      </c>
      <c r="C15" s="15">
        <v>1</v>
      </c>
      <c r="D15" s="15">
        <v>2</v>
      </c>
      <c r="E15" s="15"/>
      <c r="G15" s="31"/>
      <c r="H15" s="21"/>
      <c r="J15" s="21"/>
    </row>
    <row r="16" spans="1:10" ht="18" customHeight="1" thickBot="1" x14ac:dyDescent="0.3">
      <c r="A16" s="16" t="s">
        <v>25</v>
      </c>
      <c r="B16" s="15">
        <v>5</v>
      </c>
      <c r="C16" s="15">
        <v>3</v>
      </c>
      <c r="D16" s="15">
        <v>2</v>
      </c>
      <c r="E16" s="15"/>
      <c r="G16" s="31"/>
      <c r="H16" s="21"/>
      <c r="J16" s="21"/>
    </row>
    <row r="17" spans="1:20" ht="18" customHeight="1" thickBot="1" x14ac:dyDescent="0.3">
      <c r="A17" s="16" t="s">
        <v>23</v>
      </c>
      <c r="B17" s="15">
        <v>5</v>
      </c>
      <c r="C17" s="15">
        <v>1</v>
      </c>
      <c r="D17" s="15"/>
      <c r="E17" s="15"/>
      <c r="G17" s="31"/>
      <c r="H17" s="21"/>
      <c r="J17" s="21"/>
    </row>
    <row r="18" spans="1:20" ht="18" customHeight="1" thickBot="1" x14ac:dyDescent="0.3">
      <c r="A18" s="16" t="s">
        <v>24</v>
      </c>
      <c r="B18" s="15">
        <v>6</v>
      </c>
      <c r="C18" s="15">
        <v>1</v>
      </c>
      <c r="D18" s="15">
        <v>2</v>
      </c>
      <c r="E18" s="15"/>
      <c r="G18" s="31"/>
      <c r="H18" s="21"/>
      <c r="J18" s="21"/>
    </row>
    <row r="19" spans="1:20" ht="18" customHeight="1" thickBot="1" x14ac:dyDescent="0.3">
      <c r="A19" s="16" t="s">
        <v>135</v>
      </c>
      <c r="B19" s="15">
        <v>3</v>
      </c>
      <c r="C19" s="15">
        <v>1</v>
      </c>
      <c r="D19" s="15">
        <v>2</v>
      </c>
      <c r="E19" s="15"/>
      <c r="G19" s="31"/>
      <c r="H19" s="21"/>
      <c r="J19" s="21"/>
    </row>
    <row r="20" spans="1:20" ht="18" customHeight="1" thickBot="1" x14ac:dyDescent="0.3">
      <c r="A20" s="16" t="s">
        <v>136</v>
      </c>
      <c r="B20" s="15">
        <v>5</v>
      </c>
      <c r="C20" s="15">
        <v>1</v>
      </c>
      <c r="D20" s="15">
        <v>1</v>
      </c>
      <c r="E20" s="15"/>
      <c r="G20" s="31"/>
      <c r="H20" s="21"/>
      <c r="J20" s="21"/>
    </row>
    <row r="21" spans="1:20" ht="18" customHeight="1" thickBot="1" x14ac:dyDescent="0.3">
      <c r="A21" s="16" t="s">
        <v>18</v>
      </c>
      <c r="B21" s="15">
        <v>4</v>
      </c>
      <c r="C21" s="15">
        <v>1</v>
      </c>
      <c r="D21" s="15">
        <v>1</v>
      </c>
      <c r="E21" s="15"/>
      <c r="G21" s="31"/>
      <c r="H21" s="21"/>
      <c r="J21" s="21"/>
    </row>
    <row r="22" spans="1:20" ht="18" customHeight="1" thickBot="1" x14ac:dyDescent="0.3">
      <c r="A22" s="16" t="s">
        <v>137</v>
      </c>
      <c r="B22" s="15">
        <v>4</v>
      </c>
      <c r="C22" s="15">
        <v>1</v>
      </c>
      <c r="D22" s="15">
        <v>2</v>
      </c>
      <c r="E22" s="15"/>
      <c r="G22" s="31"/>
      <c r="H22" s="21"/>
      <c r="J22" s="21"/>
    </row>
    <row r="23" spans="1:20" ht="18" customHeight="1" thickBot="1" x14ac:dyDescent="0.3">
      <c r="A23" s="16" t="s">
        <v>138</v>
      </c>
      <c r="B23" s="15">
        <v>7</v>
      </c>
      <c r="C23" s="15">
        <v>1</v>
      </c>
      <c r="D23" s="15">
        <v>3</v>
      </c>
      <c r="E23" s="15"/>
      <c r="G23" s="31"/>
      <c r="H23" s="21"/>
      <c r="J23" s="31"/>
    </row>
    <row r="24" spans="1:20" ht="18" customHeight="1" thickBot="1" x14ac:dyDescent="0.3">
      <c r="A24" s="16" t="s">
        <v>139</v>
      </c>
      <c r="B24" s="15">
        <v>4</v>
      </c>
      <c r="C24" s="15">
        <v>1</v>
      </c>
      <c r="D24" s="15">
        <v>1</v>
      </c>
      <c r="E24" s="15"/>
      <c r="H24" s="21"/>
      <c r="J24" s="31"/>
    </row>
    <row r="25" spans="1:20" ht="18" customHeight="1" thickBot="1" x14ac:dyDescent="0.3">
      <c r="A25" s="28" t="s">
        <v>140</v>
      </c>
      <c r="B25" s="29">
        <v>4</v>
      </c>
      <c r="C25" s="29">
        <v>1</v>
      </c>
      <c r="D25" s="29">
        <v>2</v>
      </c>
      <c r="E25" s="29"/>
      <c r="H25" s="21"/>
    </row>
    <row r="26" spans="1:20" ht="18" customHeight="1" thickBot="1" x14ac:dyDescent="0.3">
      <c r="A26" s="14" t="s">
        <v>141</v>
      </c>
      <c r="B26" s="32">
        <v>4</v>
      </c>
      <c r="C26" s="32">
        <v>1</v>
      </c>
      <c r="D26" s="32">
        <v>2</v>
      </c>
      <c r="E26" s="3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30" customFormat="1" x14ac:dyDescent="0.25">
      <c r="A27" s="20"/>
      <c r="B27" s="21"/>
      <c r="C27" s="21"/>
      <c r="D27" s="21"/>
      <c r="E27" s="2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x14ac:dyDescent="0.25">
      <c r="A28" s="346" t="s">
        <v>192</v>
      </c>
      <c r="B28" s="346"/>
      <c r="C28" s="17"/>
      <c r="D28" s="17"/>
      <c r="E28" s="46">
        <f>SUM(B6:B26)</f>
        <v>134</v>
      </c>
    </row>
    <row r="29" spans="1:20" x14ac:dyDescent="0.25">
      <c r="A29" s="340" t="s">
        <v>142</v>
      </c>
      <c r="B29" s="340"/>
      <c r="C29" s="17"/>
      <c r="D29" s="17"/>
      <c r="E29" s="46">
        <f>SUM(D6:D26)</f>
        <v>68</v>
      </c>
    </row>
    <row r="30" spans="1:20" x14ac:dyDescent="0.25">
      <c r="A30" s="24" t="s">
        <v>143</v>
      </c>
      <c r="B30" s="17"/>
      <c r="C30" s="17"/>
      <c r="D30" s="17"/>
      <c r="E30" s="46">
        <f>SUM(E28:E29)</f>
        <v>202</v>
      </c>
    </row>
    <row r="31" spans="1:20" x14ac:dyDescent="0.25">
      <c r="A31" s="24" t="s">
        <v>144</v>
      </c>
      <c r="B31" s="17"/>
      <c r="C31" s="17"/>
      <c r="D31" s="17"/>
      <c r="E31" s="46">
        <f>SUM(C6:C26)</f>
        <v>99</v>
      </c>
    </row>
    <row r="32" spans="1:20" x14ac:dyDescent="0.25">
      <c r="A32" s="24" t="s">
        <v>145</v>
      </c>
      <c r="B32" s="17"/>
      <c r="C32" s="17"/>
      <c r="D32" s="17"/>
      <c r="E32" s="46">
        <f>SUM(E30:E31)</f>
        <v>301</v>
      </c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31"/>
    </row>
  </sheetData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1" sqref="H11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276" t="s">
        <v>27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2" ht="15.75" x14ac:dyDescent="0.25">
      <c r="A3" s="277" t="s">
        <v>28</v>
      </c>
      <c r="B3" s="277"/>
      <c r="C3" s="277"/>
      <c r="D3" s="277"/>
      <c r="E3" s="3"/>
    </row>
    <row r="4" spans="1:12" ht="16.5" thickBot="1" x14ac:dyDescent="0.3">
      <c r="A4" s="100"/>
      <c r="B4" s="100"/>
      <c r="C4" s="100"/>
      <c r="D4" s="100"/>
      <c r="E4" s="3"/>
      <c r="F4" s="278" t="s">
        <v>200</v>
      </c>
      <c r="G4" s="279"/>
      <c r="H4" s="279"/>
      <c r="I4" s="279"/>
      <c r="J4" s="279"/>
      <c r="K4" s="279"/>
      <c r="L4" s="279"/>
    </row>
    <row r="5" spans="1:12" ht="26.25" thickBot="1" x14ac:dyDescent="0.3">
      <c r="A5" s="66" t="s">
        <v>29</v>
      </c>
      <c r="B5" s="43" t="s">
        <v>255</v>
      </c>
      <c r="C5" s="43" t="s">
        <v>256</v>
      </c>
      <c r="D5" s="44" t="s">
        <v>30</v>
      </c>
    </row>
    <row r="6" spans="1:12" ht="39" customHeight="1" thickBot="1" x14ac:dyDescent="0.3">
      <c r="A6" s="67" t="s">
        <v>31</v>
      </c>
      <c r="B6" s="246">
        <v>782382380.25999999</v>
      </c>
      <c r="C6" s="263">
        <v>924178051.69000006</v>
      </c>
      <c r="D6" s="136">
        <f>(C6-B6)/B6*100</f>
        <v>18.123576783883959</v>
      </c>
      <c r="F6" s="69" t="s">
        <v>29</v>
      </c>
      <c r="G6" s="43" t="s">
        <v>255</v>
      </c>
      <c r="H6" s="43" t="s">
        <v>256</v>
      </c>
      <c r="I6" s="44" t="s">
        <v>30</v>
      </c>
    </row>
    <row r="7" spans="1:12" ht="39" customHeight="1" thickBot="1" x14ac:dyDescent="0.3">
      <c r="A7" s="67" t="s">
        <v>32</v>
      </c>
      <c r="B7" s="264">
        <v>27683177.379999999</v>
      </c>
      <c r="C7" s="246">
        <v>50661691.090000004</v>
      </c>
      <c r="D7" s="247">
        <f>(C7-B7)/B7*100</f>
        <v>83.005333508432713</v>
      </c>
      <c r="F7" s="70" t="s">
        <v>35</v>
      </c>
      <c r="G7" s="103">
        <v>6839885.8799999999</v>
      </c>
      <c r="H7" s="103">
        <v>8612906.6999999993</v>
      </c>
      <c r="I7" s="185">
        <f>(H7-G7)/G7*100</f>
        <v>25.92178950213712</v>
      </c>
    </row>
    <row r="8" spans="1:12" ht="39" thickBot="1" x14ac:dyDescent="0.3">
      <c r="A8" s="67" t="s">
        <v>33</v>
      </c>
      <c r="B8" s="264">
        <v>35737356.030000001</v>
      </c>
      <c r="C8" s="246">
        <v>40901149.369999997</v>
      </c>
      <c r="D8" s="136">
        <f t="shared" ref="D8:D9" si="0">(C8-B8)/B8*100</f>
        <v>14.44928756247443</v>
      </c>
      <c r="F8" s="70" t="s">
        <v>36</v>
      </c>
      <c r="G8" s="103">
        <v>8599884.9000000004</v>
      </c>
      <c r="H8" s="103">
        <v>8585172.6300000008</v>
      </c>
      <c r="I8" s="185">
        <f t="shared" ref="I8:I9" si="1">(H8-G8)/G8*100</f>
        <v>-0.17107519659942835</v>
      </c>
    </row>
    <row r="9" spans="1:12" ht="51.75" customHeight="1" thickBot="1" x14ac:dyDescent="0.3">
      <c r="A9" s="68" t="s">
        <v>34</v>
      </c>
      <c r="B9" s="162">
        <f>SUM(B5:B8)</f>
        <v>845802913.66999996</v>
      </c>
      <c r="C9" s="162">
        <f>SUM(C5:C8)</f>
        <v>1015740892.1500001</v>
      </c>
      <c r="D9" s="163">
        <f t="shared" si="0"/>
        <v>20.091912162211283</v>
      </c>
      <c r="F9" s="207" t="s">
        <v>37</v>
      </c>
      <c r="G9" s="103">
        <v>5194532.47</v>
      </c>
      <c r="H9" s="103">
        <v>6098017.3300000001</v>
      </c>
      <c r="I9" s="185">
        <f t="shared" si="1"/>
        <v>17.392996679063984</v>
      </c>
    </row>
    <row r="10" spans="1:12" ht="38.25" customHeight="1" x14ac:dyDescent="0.25">
      <c r="B10" s="48"/>
      <c r="F10" s="62"/>
      <c r="G10" s="63"/>
      <c r="H10" s="64"/>
      <c r="I10" s="64"/>
    </row>
    <row r="11" spans="1:12" x14ac:dyDescent="0.25">
      <c r="G11" s="49"/>
      <c r="H11" s="50"/>
      <c r="I11" s="51"/>
      <c r="J11" s="31"/>
    </row>
    <row r="12" spans="1:12" x14ac:dyDescent="0.25">
      <c r="G12" s="49"/>
      <c r="H12" s="50"/>
      <c r="I12" s="51"/>
      <c r="J12" s="31"/>
    </row>
    <row r="13" spans="1:12" ht="15.75" x14ac:dyDescent="0.25">
      <c r="C13" s="2"/>
      <c r="G13" s="31"/>
      <c r="H13" s="31"/>
      <c r="I13" s="31"/>
      <c r="J13" s="31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4" workbookViewId="0">
      <selection activeCell="C6" sqref="C6:C22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280" t="s">
        <v>205</v>
      </c>
      <c r="B2" s="280"/>
      <c r="C2" s="280"/>
      <c r="D2" s="280"/>
      <c r="E2" s="280"/>
      <c r="F2" s="280"/>
      <c r="G2" s="280"/>
      <c r="H2" s="280"/>
    </row>
    <row r="3" spans="1:8" ht="16.5" thickBot="1" x14ac:dyDescent="0.3">
      <c r="A3" s="101"/>
      <c r="B3" s="101"/>
      <c r="C3" s="101"/>
      <c r="D3" s="101"/>
      <c r="E3" s="101"/>
      <c r="F3" s="101"/>
      <c r="G3" s="101"/>
      <c r="H3" s="101"/>
    </row>
    <row r="4" spans="1:8" x14ac:dyDescent="0.25">
      <c r="A4" s="281" t="s">
        <v>38</v>
      </c>
      <c r="B4" s="283" t="s">
        <v>255</v>
      </c>
      <c r="C4" s="283" t="s">
        <v>256</v>
      </c>
      <c r="D4" s="285" t="s">
        <v>30</v>
      </c>
      <c r="E4" s="4"/>
    </row>
    <row r="5" spans="1:8" ht="18" customHeight="1" thickBot="1" x14ac:dyDescent="0.3">
      <c r="A5" s="282"/>
      <c r="B5" s="284"/>
      <c r="C5" s="284"/>
      <c r="D5" s="286"/>
      <c r="E5" s="4"/>
    </row>
    <row r="6" spans="1:8" ht="23.25" customHeight="1" thickBot="1" x14ac:dyDescent="0.3">
      <c r="A6" s="71" t="s">
        <v>55</v>
      </c>
      <c r="B6" s="175">
        <v>371829562.75999999</v>
      </c>
      <c r="C6" s="175">
        <v>483808449.25</v>
      </c>
      <c r="D6" s="143">
        <f>(C6-B6)/B6*100</f>
        <v>30.115649132039984</v>
      </c>
      <c r="E6" s="4"/>
    </row>
    <row r="7" spans="1:8" ht="23.25" customHeight="1" thickBot="1" x14ac:dyDescent="0.3">
      <c r="A7" s="71" t="s">
        <v>39</v>
      </c>
      <c r="B7" s="175">
        <v>43789726.829999998</v>
      </c>
      <c r="C7" s="175">
        <v>50854466.710000001</v>
      </c>
      <c r="D7" s="143">
        <f t="shared" ref="D7:D23" si="0">(C7-B7)/B7*100</f>
        <v>16.133327132700916</v>
      </c>
      <c r="E7" s="4"/>
    </row>
    <row r="8" spans="1:8" ht="23.25" customHeight="1" thickBot="1" x14ac:dyDescent="0.3">
      <c r="A8" s="71" t="s">
        <v>40</v>
      </c>
      <c r="B8" s="175">
        <v>6938505.9900000002</v>
      </c>
      <c r="C8" s="175">
        <v>8161079.4199999999</v>
      </c>
      <c r="D8" s="143">
        <f t="shared" si="0"/>
        <v>17.620125020602593</v>
      </c>
      <c r="E8" s="4"/>
    </row>
    <row r="9" spans="1:8" ht="23.25" customHeight="1" thickBot="1" x14ac:dyDescent="0.3">
      <c r="A9" s="72" t="s">
        <v>41</v>
      </c>
      <c r="B9" s="176">
        <v>43035272.789999999</v>
      </c>
      <c r="C9" s="176">
        <v>47226532.329999998</v>
      </c>
      <c r="D9" s="143">
        <f t="shared" si="0"/>
        <v>9.7391262289707434</v>
      </c>
      <c r="E9" s="4"/>
    </row>
    <row r="10" spans="1:8" ht="23.25" customHeight="1" thickBot="1" x14ac:dyDescent="0.3">
      <c r="A10" s="71" t="s">
        <v>42</v>
      </c>
      <c r="B10" s="175">
        <v>22735912.989999998</v>
      </c>
      <c r="C10" s="175">
        <v>25025808.649999999</v>
      </c>
      <c r="D10" s="143">
        <f t="shared" si="0"/>
        <v>10.071711925565388</v>
      </c>
      <c r="E10" s="4"/>
    </row>
    <row r="11" spans="1:8" ht="23.25" customHeight="1" thickBot="1" x14ac:dyDescent="0.3">
      <c r="A11" s="71" t="s">
        <v>43</v>
      </c>
      <c r="B11" s="175">
        <v>16242465.33</v>
      </c>
      <c r="C11" s="175">
        <v>14784621.210000001</v>
      </c>
      <c r="D11" s="143">
        <f t="shared" si="0"/>
        <v>-8.975510123499209</v>
      </c>
      <c r="E11" s="4"/>
    </row>
    <row r="12" spans="1:8" ht="23.25" customHeight="1" thickBot="1" x14ac:dyDescent="0.3">
      <c r="A12" s="71" t="s">
        <v>44</v>
      </c>
      <c r="B12" s="175">
        <v>30512964.120000001</v>
      </c>
      <c r="C12" s="175">
        <v>33549536.829999998</v>
      </c>
      <c r="D12" s="143">
        <f t="shared" si="0"/>
        <v>9.9517460776930822</v>
      </c>
      <c r="E12" s="4"/>
    </row>
    <row r="13" spans="1:8" ht="23.25" customHeight="1" thickBot="1" x14ac:dyDescent="0.3">
      <c r="A13" s="71" t="s">
        <v>45</v>
      </c>
      <c r="B13" s="175">
        <v>5422974.71</v>
      </c>
      <c r="C13" s="175">
        <v>5890808.3200000003</v>
      </c>
      <c r="D13" s="143">
        <f t="shared" si="0"/>
        <v>8.6268816473975463</v>
      </c>
      <c r="E13" s="4"/>
    </row>
    <row r="14" spans="1:8" ht="23.25" customHeight="1" thickBot="1" x14ac:dyDescent="0.3">
      <c r="A14" s="71" t="s">
        <v>46</v>
      </c>
      <c r="B14" s="175">
        <v>13580088.9</v>
      </c>
      <c r="C14" s="175">
        <v>15417265.060000001</v>
      </c>
      <c r="D14" s="143">
        <f t="shared" si="0"/>
        <v>13.528454589130121</v>
      </c>
      <c r="E14" s="4"/>
    </row>
    <row r="15" spans="1:8" ht="23.25" customHeight="1" thickBot="1" x14ac:dyDescent="0.3">
      <c r="A15" s="71" t="s">
        <v>47</v>
      </c>
      <c r="B15" s="175">
        <v>35117732.25</v>
      </c>
      <c r="C15" s="175">
        <v>36179076.270000003</v>
      </c>
      <c r="D15" s="143">
        <f t="shared" si="0"/>
        <v>3.0222453216636826</v>
      </c>
      <c r="E15" s="4"/>
    </row>
    <row r="16" spans="1:8" ht="23.25" customHeight="1" thickBot="1" x14ac:dyDescent="0.3">
      <c r="A16" s="71" t="s">
        <v>48</v>
      </c>
      <c r="B16" s="175">
        <v>16660472.16</v>
      </c>
      <c r="C16" s="175">
        <v>19165874.219999999</v>
      </c>
      <c r="D16" s="143">
        <f t="shared" si="0"/>
        <v>15.038001540047583</v>
      </c>
      <c r="E16" s="4"/>
    </row>
    <row r="17" spans="1:5" ht="23.25" customHeight="1" thickBot="1" x14ac:dyDescent="0.3">
      <c r="A17" s="71" t="s">
        <v>49</v>
      </c>
      <c r="B17" s="175">
        <v>13462175.710000001</v>
      </c>
      <c r="C17" s="175">
        <v>15800851.66</v>
      </c>
      <c r="D17" s="143">
        <f t="shared" si="0"/>
        <v>17.372198969760731</v>
      </c>
      <c r="E17" s="4"/>
    </row>
    <row r="18" spans="1:5" ht="23.25" customHeight="1" thickBot="1" x14ac:dyDescent="0.3">
      <c r="A18" s="71" t="s">
        <v>50</v>
      </c>
      <c r="B18" s="175">
        <v>7471906.1100000003</v>
      </c>
      <c r="C18" s="175">
        <v>8798825.3599999994</v>
      </c>
      <c r="D18" s="143">
        <f t="shared" si="0"/>
        <v>17.758778422337524</v>
      </c>
      <c r="E18" s="4"/>
    </row>
    <row r="19" spans="1:5" ht="23.25" customHeight="1" thickBot="1" x14ac:dyDescent="0.3">
      <c r="A19" s="72" t="s">
        <v>51</v>
      </c>
      <c r="B19" s="175">
        <v>119524748.29000001</v>
      </c>
      <c r="C19" s="175">
        <v>135928281.47999999</v>
      </c>
      <c r="D19" s="143">
        <f>(C19-B19)/B19*100</f>
        <v>13.723963802208131</v>
      </c>
      <c r="E19" s="4"/>
    </row>
    <row r="20" spans="1:5" ht="23.25" customHeight="1" thickBot="1" x14ac:dyDescent="0.3">
      <c r="A20" s="71" t="s">
        <v>52</v>
      </c>
      <c r="B20" s="175">
        <v>32069906.620000001</v>
      </c>
      <c r="C20" s="175">
        <v>37557720.399999999</v>
      </c>
      <c r="D20" s="143">
        <f t="shared" si="0"/>
        <v>17.112035420076936</v>
      </c>
      <c r="E20" s="4"/>
    </row>
    <row r="21" spans="1:5" ht="23.25" customHeight="1" thickBot="1" x14ac:dyDescent="0.3">
      <c r="A21" s="71" t="s">
        <v>53</v>
      </c>
      <c r="B21" s="175">
        <v>40623780.700000003</v>
      </c>
      <c r="C21" s="175">
        <v>47972095.210000001</v>
      </c>
      <c r="D21" s="143">
        <f t="shared" si="0"/>
        <v>18.088701699790334</v>
      </c>
      <c r="E21" s="4"/>
    </row>
    <row r="22" spans="1:5" ht="23.25" customHeight="1" thickBot="1" x14ac:dyDescent="0.3">
      <c r="A22" s="71" t="s">
        <v>54</v>
      </c>
      <c r="B22" s="175">
        <v>26784717.41</v>
      </c>
      <c r="C22" s="175">
        <v>29619599.77</v>
      </c>
      <c r="D22" s="143">
        <f t="shared" si="0"/>
        <v>10.583954710463377</v>
      </c>
      <c r="E22" s="4"/>
    </row>
    <row r="23" spans="1:5" ht="26.25" customHeight="1" thickBot="1" x14ac:dyDescent="0.3">
      <c r="A23" s="128" t="s">
        <v>2</v>
      </c>
      <c r="B23" s="141">
        <f>SUM(B6:B22)</f>
        <v>845802913.66999996</v>
      </c>
      <c r="C23" s="141">
        <f>SUM(C6:C22)</f>
        <v>1015740892.1500001</v>
      </c>
      <c r="D23" s="142">
        <f t="shared" si="0"/>
        <v>20.091912162211283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workbookViewId="0">
      <selection activeCell="F21" sqref="F21"/>
    </sheetView>
  </sheetViews>
  <sheetFormatPr defaultRowHeight="15" x14ac:dyDescent="0.25"/>
  <cols>
    <col min="1" max="1" width="25.28515625" customWidth="1"/>
    <col min="2" max="2" width="15.140625" customWidth="1"/>
    <col min="3" max="3" width="16.7109375" customWidth="1"/>
    <col min="4" max="4" width="14.5703125" customWidth="1"/>
    <col min="5" max="5" width="13.85546875" customWidth="1"/>
    <col min="6" max="6" width="15.42578125" customWidth="1"/>
    <col min="7" max="7" width="18" customWidth="1"/>
    <col min="8" max="8" width="11.140625" customWidth="1"/>
    <col min="9" max="9" width="14.85546875" customWidth="1"/>
  </cols>
  <sheetData>
    <row r="1" spans="1:11" ht="16.5" thickBot="1" x14ac:dyDescent="0.3">
      <c r="A1" s="245" t="s">
        <v>257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Bot="1" x14ac:dyDescent="0.3">
      <c r="A2" s="287" t="s">
        <v>56</v>
      </c>
      <c r="B2" s="289" t="s">
        <v>255</v>
      </c>
      <c r="C2" s="290"/>
      <c r="D2" s="290"/>
      <c r="E2" s="291"/>
      <c r="F2" s="289" t="s">
        <v>256</v>
      </c>
      <c r="G2" s="290"/>
      <c r="H2" s="290"/>
      <c r="I2" s="291"/>
    </row>
    <row r="3" spans="1:11" ht="42.75" thickBot="1" x14ac:dyDescent="0.3">
      <c r="A3" s="288"/>
      <c r="B3" s="37" t="s">
        <v>57</v>
      </c>
      <c r="C3" s="37" t="s">
        <v>28</v>
      </c>
      <c r="D3" s="38" t="s">
        <v>58</v>
      </c>
      <c r="E3" s="38" t="s">
        <v>199</v>
      </c>
      <c r="F3" s="37" t="s">
        <v>57</v>
      </c>
      <c r="G3" s="37" t="s">
        <v>28</v>
      </c>
      <c r="H3" s="38" t="s">
        <v>58</v>
      </c>
      <c r="I3" s="38" t="s">
        <v>198</v>
      </c>
    </row>
    <row r="4" spans="1:11" ht="20.25" customHeight="1" thickBot="1" x14ac:dyDescent="0.3">
      <c r="A4" s="5" t="s">
        <v>59</v>
      </c>
      <c r="B4" s="189">
        <v>49554454.600000001</v>
      </c>
      <c r="C4" s="190">
        <v>371829562.75999999</v>
      </c>
      <c r="D4" s="137">
        <f>(B4/C4)*100</f>
        <v>13.327195995974444</v>
      </c>
      <c r="E4" s="138">
        <f>B4/E23*100</f>
        <v>14.439406449507414</v>
      </c>
      <c r="F4" s="189">
        <v>53760360.609999999</v>
      </c>
      <c r="G4" s="175">
        <v>483808449.25</v>
      </c>
      <c r="H4" s="137">
        <f>(F4/G4)*100</f>
        <v>11.111910239132724</v>
      </c>
      <c r="I4" s="138">
        <f>F4/E24*100</f>
        <v>16.315244032047584</v>
      </c>
    </row>
    <row r="5" spans="1:11" ht="20.25" customHeight="1" thickBot="1" x14ac:dyDescent="0.3">
      <c r="A5" s="5" t="s">
        <v>39</v>
      </c>
      <c r="B5" s="189">
        <v>5623848.7699999996</v>
      </c>
      <c r="C5" s="190">
        <v>43789726.829999998</v>
      </c>
      <c r="D5" s="137">
        <f t="shared" ref="D5:D20" si="0">(B5/C5)*100</f>
        <v>12.842849629623961</v>
      </c>
      <c r="E5" s="138">
        <f>B5/E23*100</f>
        <v>1.6387030965444698</v>
      </c>
      <c r="F5" s="189">
        <v>6930103.0899999999</v>
      </c>
      <c r="G5" s="175">
        <v>50854466.710000001</v>
      </c>
      <c r="H5" s="137">
        <f t="shared" ref="H5:H21" si="1">(F5/G5)*100</f>
        <v>13.627324281108363</v>
      </c>
      <c r="I5" s="138">
        <f>F5/E24*100</f>
        <v>2.1031541045795272</v>
      </c>
    </row>
    <row r="6" spans="1:11" ht="20.25" customHeight="1" thickBot="1" x14ac:dyDescent="0.3">
      <c r="A6" s="5" t="s">
        <v>60</v>
      </c>
      <c r="B6" s="189">
        <v>2826904.17</v>
      </c>
      <c r="C6" s="190">
        <v>6938505.9900000002</v>
      </c>
      <c r="D6" s="137">
        <f t="shared" si="0"/>
        <v>40.742260280155783</v>
      </c>
      <c r="E6" s="138">
        <f>B6/E23*100</f>
        <v>0.82371642739132078</v>
      </c>
      <c r="F6" s="189">
        <v>3839722.18</v>
      </c>
      <c r="G6" s="175">
        <v>8161079.4199999999</v>
      </c>
      <c r="H6" s="137">
        <f t="shared" si="1"/>
        <v>47.04919511737824</v>
      </c>
      <c r="I6" s="138">
        <f>F6/E24*100</f>
        <v>1.1652824436284179</v>
      </c>
    </row>
    <row r="7" spans="1:11" ht="20.25" customHeight="1" thickBot="1" x14ac:dyDescent="0.3">
      <c r="A7" s="73" t="s">
        <v>41</v>
      </c>
      <c r="B7" s="189">
        <v>5026880.37</v>
      </c>
      <c r="C7" s="190">
        <v>43035272.789999999</v>
      </c>
      <c r="D7" s="137">
        <f t="shared" si="0"/>
        <v>11.680837703829042</v>
      </c>
      <c r="E7" s="138">
        <f>B7/E23*100</f>
        <v>1.4647556798149126</v>
      </c>
      <c r="F7" s="189">
        <v>5241536.3099999996</v>
      </c>
      <c r="G7" s="176">
        <v>47226532.329999998</v>
      </c>
      <c r="H7" s="137">
        <f t="shared" si="1"/>
        <v>11.098710939380968</v>
      </c>
      <c r="I7" s="138">
        <f>F7/E24*100</f>
        <v>1.5907062941944099</v>
      </c>
    </row>
    <row r="8" spans="1:11" ht="20.25" customHeight="1" thickBot="1" x14ac:dyDescent="0.3">
      <c r="A8" s="248" t="s">
        <v>42</v>
      </c>
      <c r="B8" s="189">
        <v>15031290.49</v>
      </c>
      <c r="C8" s="190">
        <v>22735912.989999998</v>
      </c>
      <c r="D8" s="137">
        <f t="shared" si="0"/>
        <v>66.112544046994088</v>
      </c>
      <c r="E8" s="138">
        <f>B8/E23*100</f>
        <v>4.3798870272648598</v>
      </c>
      <c r="F8" s="189">
        <v>3325597.28</v>
      </c>
      <c r="G8" s="175">
        <v>25025808.649999999</v>
      </c>
      <c r="H8" s="137">
        <f t="shared" si="1"/>
        <v>13.288670614046271</v>
      </c>
      <c r="I8" s="138">
        <f>F8/E24*100</f>
        <v>1.0092553427817061</v>
      </c>
    </row>
    <row r="9" spans="1:11" ht="20.25" customHeight="1" thickBot="1" x14ac:dyDescent="0.3">
      <c r="A9" s="248" t="s">
        <v>43</v>
      </c>
      <c r="B9" s="189">
        <v>13129538.040000001</v>
      </c>
      <c r="C9" s="190">
        <v>16242465.33</v>
      </c>
      <c r="D9" s="137">
        <f t="shared" si="0"/>
        <v>80.834637927467881</v>
      </c>
      <c r="E9" s="138">
        <f>B9/E23*100</f>
        <v>3.8257455920790004</v>
      </c>
      <c r="F9" s="189">
        <v>13963248.26</v>
      </c>
      <c r="G9" s="175">
        <v>14784621.210000001</v>
      </c>
      <c r="H9" s="137">
        <f t="shared" si="1"/>
        <v>94.444409915321728</v>
      </c>
      <c r="I9" s="138">
        <f>F9/E24*100</f>
        <v>4.2375795150374795</v>
      </c>
    </row>
    <row r="10" spans="1:11" ht="20.25" customHeight="1" thickBot="1" x14ac:dyDescent="0.3">
      <c r="A10" s="248" t="s">
        <v>44</v>
      </c>
      <c r="B10" s="189">
        <v>3268625.39</v>
      </c>
      <c r="C10" s="190">
        <v>30512964.120000001</v>
      </c>
      <c r="D10" s="137">
        <f t="shared" si="0"/>
        <v>10.712251281603775</v>
      </c>
      <c r="E10" s="138">
        <f>B10/E23*100</f>
        <v>0.95242720192080743</v>
      </c>
      <c r="F10" s="189">
        <v>3252512.23</v>
      </c>
      <c r="G10" s="175">
        <v>33549536.829999998</v>
      </c>
      <c r="H10" s="137">
        <f t="shared" si="1"/>
        <v>9.6946561333496657</v>
      </c>
      <c r="I10" s="138">
        <f>F10/E24*100</f>
        <v>0.98707542411459437</v>
      </c>
    </row>
    <row r="11" spans="1:11" ht="20.25" customHeight="1" thickBot="1" x14ac:dyDescent="0.3">
      <c r="A11" s="248" t="s">
        <v>45</v>
      </c>
      <c r="B11" s="189">
        <v>1770321.26</v>
      </c>
      <c r="C11" s="190">
        <v>5422974.71</v>
      </c>
      <c r="D11" s="137">
        <f t="shared" si="0"/>
        <v>32.644837099009813</v>
      </c>
      <c r="E11" s="138">
        <f>B11/E23*100</f>
        <v>0.51584440643493812</v>
      </c>
      <c r="F11" s="189">
        <v>2336381.2999999998</v>
      </c>
      <c r="G11" s="175">
        <v>5890808.3200000003</v>
      </c>
      <c r="H11" s="137">
        <f t="shared" si="1"/>
        <v>39.661472128836806</v>
      </c>
      <c r="I11" s="138">
        <f>F11/E24*100</f>
        <v>0.70904716093593512</v>
      </c>
    </row>
    <row r="12" spans="1:11" ht="20.25" customHeight="1" thickBot="1" x14ac:dyDescent="0.3">
      <c r="A12" s="248" t="s">
        <v>46</v>
      </c>
      <c r="B12" s="189">
        <v>11599405.5</v>
      </c>
      <c r="C12" s="190">
        <v>13580088.9</v>
      </c>
      <c r="D12" s="137">
        <f t="shared" si="0"/>
        <v>85.414797984128072</v>
      </c>
      <c r="E12" s="138">
        <f>B12/E23*100</f>
        <v>3.3798884871018591</v>
      </c>
      <c r="F12" s="189">
        <v>10447456.880000001</v>
      </c>
      <c r="G12" s="175">
        <v>15417265.060000001</v>
      </c>
      <c r="H12" s="137">
        <f t="shared" si="1"/>
        <v>67.764657605231577</v>
      </c>
      <c r="I12" s="138">
        <f>F12/E24*100</f>
        <v>3.1706038906254745</v>
      </c>
    </row>
    <row r="13" spans="1:11" ht="20.25" customHeight="1" thickBot="1" x14ac:dyDescent="0.3">
      <c r="A13" s="248" t="s">
        <v>47</v>
      </c>
      <c r="B13" s="189">
        <v>5324160.1900000004</v>
      </c>
      <c r="C13" s="190">
        <v>35117732.25</v>
      </c>
      <c r="D13" s="137">
        <f t="shared" si="0"/>
        <v>15.160888385667331</v>
      </c>
      <c r="E13" s="138">
        <f>B13/E23*100</f>
        <v>1.5513784503582575</v>
      </c>
      <c r="F13" s="189">
        <v>6730210.8499999996</v>
      </c>
      <c r="G13" s="175">
        <v>36179076.270000003</v>
      </c>
      <c r="H13" s="137">
        <f t="shared" si="1"/>
        <v>18.602494988465882</v>
      </c>
      <c r="I13" s="138">
        <f>F13/E24*100</f>
        <v>2.0424906224393795</v>
      </c>
    </row>
    <row r="14" spans="1:11" ht="20.25" customHeight="1" thickBot="1" x14ac:dyDescent="0.3">
      <c r="A14" s="248" t="s">
        <v>48</v>
      </c>
      <c r="B14" s="189">
        <v>11070401.99</v>
      </c>
      <c r="C14" s="190">
        <v>16660472.16</v>
      </c>
      <c r="D14" s="137">
        <f t="shared" si="0"/>
        <v>66.447108363344242</v>
      </c>
      <c r="E14" s="138">
        <f>B14/E23*100</f>
        <v>3.225744994740507</v>
      </c>
      <c r="F14" s="189">
        <v>11728313.529999999</v>
      </c>
      <c r="G14" s="175">
        <v>19165874.219999999</v>
      </c>
      <c r="H14" s="137">
        <f t="shared" si="1"/>
        <v>61.1937310835592</v>
      </c>
      <c r="I14" s="138">
        <f>F14/E24*100</f>
        <v>3.5593194531273706</v>
      </c>
    </row>
    <row r="15" spans="1:11" ht="20.25" customHeight="1" thickBot="1" x14ac:dyDescent="0.3">
      <c r="A15" s="248" t="s">
        <v>191</v>
      </c>
      <c r="B15" s="189">
        <v>1162509.19</v>
      </c>
      <c r="C15" s="190">
        <v>13462175.710000001</v>
      </c>
      <c r="D15" s="137">
        <f t="shared" si="0"/>
        <v>8.6353737690146364</v>
      </c>
      <c r="E15" s="138">
        <f>B15/E23*100</f>
        <v>0.33873731092779774</v>
      </c>
      <c r="F15" s="189">
        <v>1510326.01</v>
      </c>
      <c r="G15" s="175">
        <v>15800851.66</v>
      </c>
      <c r="H15" s="137">
        <f t="shared" si="1"/>
        <v>9.558510151850891</v>
      </c>
      <c r="I15" s="138">
        <f>F15/E24*100</f>
        <v>0.45835513641467629</v>
      </c>
    </row>
    <row r="16" spans="1:11" ht="20.25" customHeight="1" thickBot="1" x14ac:dyDescent="0.3">
      <c r="A16" s="248" t="s">
        <v>50</v>
      </c>
      <c r="B16" s="189">
        <v>568955.36</v>
      </c>
      <c r="C16" s="190">
        <v>7471906.1100000003</v>
      </c>
      <c r="D16" s="137">
        <f t="shared" si="0"/>
        <v>7.6145946111199194</v>
      </c>
      <c r="E16" s="138">
        <f>B16/E23*100</f>
        <v>0.16578484741643817</v>
      </c>
      <c r="F16" s="189">
        <v>585208.07999999996</v>
      </c>
      <c r="G16" s="175">
        <v>8798825.3599999994</v>
      </c>
      <c r="H16" s="137">
        <f t="shared" si="1"/>
        <v>6.6509796030319217</v>
      </c>
      <c r="I16" s="138">
        <f>F16/E24*100</f>
        <v>0.17759949015204393</v>
      </c>
    </row>
    <row r="17" spans="1:9" ht="20.25" customHeight="1" thickBot="1" x14ac:dyDescent="0.3">
      <c r="A17" s="249" t="s">
        <v>51</v>
      </c>
      <c r="B17" s="189">
        <v>8593512.8300000001</v>
      </c>
      <c r="C17" s="190">
        <v>119524748.29000001</v>
      </c>
      <c r="D17" s="137">
        <f t="shared" si="0"/>
        <v>7.1897351410017336</v>
      </c>
      <c r="E17" s="138">
        <f>B17/E23*100</f>
        <v>2.504017561751688</v>
      </c>
      <c r="F17" s="189">
        <v>9560198.4299999997</v>
      </c>
      <c r="G17" s="175">
        <v>135928281.47999999</v>
      </c>
      <c r="H17" s="137">
        <f t="shared" si="1"/>
        <v>7.0332666064101268</v>
      </c>
      <c r="I17" s="138">
        <f>F17/E24*100</f>
        <v>2.9013378744195926</v>
      </c>
    </row>
    <row r="18" spans="1:9" ht="20.25" customHeight="1" thickBot="1" x14ac:dyDescent="0.3">
      <c r="A18" s="248" t="s">
        <v>52</v>
      </c>
      <c r="B18" s="189">
        <v>2448864.9700000002</v>
      </c>
      <c r="C18" s="190">
        <v>32069906.620000001</v>
      </c>
      <c r="D18" s="137">
        <f t="shared" si="0"/>
        <v>7.6360215170467498</v>
      </c>
      <c r="E18" s="138">
        <f>B18/E23*100</f>
        <v>0.71356161473706914</v>
      </c>
      <c r="F18" s="189">
        <v>2811764.91</v>
      </c>
      <c r="G18" s="175">
        <v>37557720.399999999</v>
      </c>
      <c r="H18" s="137">
        <f t="shared" si="1"/>
        <v>7.4865164340485375</v>
      </c>
      <c r="I18" s="138">
        <f>F18/E24*100</f>
        <v>0.85331701921034264</v>
      </c>
    </row>
    <row r="19" spans="1:9" ht="20.25" customHeight="1" thickBot="1" x14ac:dyDescent="0.3">
      <c r="A19" s="248" t="s">
        <v>53</v>
      </c>
      <c r="B19" s="189">
        <v>2774375.31</v>
      </c>
      <c r="C19" s="190">
        <v>40623780.700000003</v>
      </c>
      <c r="D19" s="137">
        <f t="shared" si="0"/>
        <v>6.8294365078629919</v>
      </c>
      <c r="E19" s="138">
        <f>B19/E23*100</f>
        <v>0.80841032492300158</v>
      </c>
      <c r="F19" s="189">
        <v>3719163.72</v>
      </c>
      <c r="G19" s="175">
        <v>47972095.210000001</v>
      </c>
      <c r="H19" s="137">
        <f t="shared" si="1"/>
        <v>7.7527648182119089</v>
      </c>
      <c r="I19" s="138">
        <f>F19/E24*100</f>
        <v>1.1286952505235046</v>
      </c>
    </row>
    <row r="20" spans="1:9" ht="20.25" customHeight="1" thickBot="1" x14ac:dyDescent="0.3">
      <c r="A20" s="248" t="s">
        <v>54</v>
      </c>
      <c r="B20" s="189">
        <v>22946030.039999999</v>
      </c>
      <c r="C20" s="190">
        <v>26784717.41</v>
      </c>
      <c r="D20" s="137">
        <f t="shared" si="0"/>
        <v>85.668367109347074</v>
      </c>
      <c r="E20" s="138">
        <f>B20/E23*100</f>
        <v>6.6861204875447635</v>
      </c>
      <c r="F20" s="189">
        <v>36751149.049999997</v>
      </c>
      <c r="G20" s="175">
        <v>29619599.77</v>
      </c>
      <c r="H20" s="137">
        <f t="shared" si="1"/>
        <v>124.07712911510419</v>
      </c>
      <c r="I20" s="138">
        <f>F20/E24*100</f>
        <v>11.153272753482444</v>
      </c>
    </row>
    <row r="21" spans="1:9" ht="21" customHeight="1" thickBot="1" x14ac:dyDescent="0.3">
      <c r="A21" s="55" t="s">
        <v>2</v>
      </c>
      <c r="B21" s="140">
        <f>SUM(B2:B20)</f>
        <v>162720078.47</v>
      </c>
      <c r="C21" s="140">
        <f>SUM(C2:C20)</f>
        <v>845802913.66999996</v>
      </c>
      <c r="D21" s="139">
        <f>(B21/C21)*100</f>
        <v>19.238533686759933</v>
      </c>
      <c r="E21" s="138">
        <f>B21/E23*100</f>
        <v>47.414129960459107</v>
      </c>
      <c r="F21" s="140">
        <f>SUM(F2:F20)</f>
        <v>176493252.71999997</v>
      </c>
      <c r="G21" s="140">
        <f>SUM(G4:G20)</f>
        <v>1015740892.1500001</v>
      </c>
      <c r="H21" s="137">
        <f t="shared" si="1"/>
        <v>17.375814450712912</v>
      </c>
      <c r="I21" s="138">
        <f>F21/E24*100</f>
        <v>53.562335807714476</v>
      </c>
    </row>
    <row r="23" spans="1:9" ht="15.75" thickBot="1" x14ac:dyDescent="0.3">
      <c r="A23" s="292" t="s">
        <v>258</v>
      </c>
      <c r="B23" s="292"/>
      <c r="C23" s="292"/>
      <c r="D23" s="292"/>
      <c r="E23" s="265">
        <v>343189000</v>
      </c>
      <c r="F23" s="48"/>
    </row>
    <row r="24" spans="1:9" ht="15.75" thickBot="1" x14ac:dyDescent="0.3">
      <c r="A24" s="292" t="s">
        <v>259</v>
      </c>
      <c r="B24" s="292"/>
      <c r="C24" s="292"/>
      <c r="D24" s="292"/>
      <c r="E24" s="265">
        <v>329510000</v>
      </c>
    </row>
  </sheetData>
  <mergeCells count="5">
    <mergeCell ref="A2:A3"/>
    <mergeCell ref="B2:E2"/>
    <mergeCell ref="F2:I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H17" sqref="H17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6.5" thickBot="1" x14ac:dyDescent="0.3">
      <c r="A2" s="47"/>
      <c r="B2" s="293" t="s">
        <v>63</v>
      </c>
      <c r="C2" s="294"/>
      <c r="D2" s="295"/>
      <c r="E2" s="296" t="s">
        <v>64</v>
      </c>
      <c r="F2" s="297"/>
      <c r="G2" s="298"/>
    </row>
    <row r="3" spans="1:11" ht="15.75" x14ac:dyDescent="0.25">
      <c r="A3" s="52" t="s">
        <v>62</v>
      </c>
      <c r="B3" s="283" t="s">
        <v>255</v>
      </c>
      <c r="C3" s="283" t="s">
        <v>256</v>
      </c>
      <c r="D3" s="53" t="s">
        <v>65</v>
      </c>
      <c r="E3" s="283" t="s">
        <v>255</v>
      </c>
      <c r="F3" s="53" t="s">
        <v>260</v>
      </c>
      <c r="G3" s="53" t="s">
        <v>65</v>
      </c>
    </row>
    <row r="4" spans="1:11" ht="16.5" thickBot="1" x14ac:dyDescent="0.3">
      <c r="A4" s="54"/>
      <c r="B4" s="299"/>
      <c r="C4" s="299"/>
      <c r="D4" s="53" t="s">
        <v>66</v>
      </c>
      <c r="E4" s="299"/>
      <c r="F4" s="53">
        <v>2018</v>
      </c>
      <c r="G4" s="53" t="s">
        <v>66</v>
      </c>
    </row>
    <row r="5" spans="1:11" ht="21" customHeight="1" thickBot="1" x14ac:dyDescent="0.3">
      <c r="A5" s="129" t="s">
        <v>67</v>
      </c>
      <c r="B5" s="177">
        <v>8885</v>
      </c>
      <c r="C5" s="177">
        <v>9891</v>
      </c>
      <c r="D5" s="144">
        <f t="shared" ref="D5:D22" si="0">(C5-B5)/B5*100</f>
        <v>11.322453573438379</v>
      </c>
      <c r="E5" s="177">
        <v>33283</v>
      </c>
      <c r="F5" s="177">
        <v>26149</v>
      </c>
      <c r="G5" s="142">
        <f t="shared" ref="G5:G22" si="1">(F5-E5)/E5*100</f>
        <v>-21.434365892497674</v>
      </c>
    </row>
    <row r="6" spans="1:11" ht="21" customHeight="1" thickBot="1" x14ac:dyDescent="0.3">
      <c r="A6" s="129" t="s">
        <v>39</v>
      </c>
      <c r="B6" s="178">
        <v>1613</v>
      </c>
      <c r="C6" s="178">
        <v>1653</v>
      </c>
      <c r="D6" s="144">
        <f t="shared" si="0"/>
        <v>2.4798512089274647</v>
      </c>
      <c r="E6" s="178">
        <v>10401</v>
      </c>
      <c r="F6" s="178">
        <v>11739</v>
      </c>
      <c r="G6" s="142">
        <f t="shared" si="1"/>
        <v>12.864147678107873</v>
      </c>
    </row>
    <row r="7" spans="1:11" ht="21" customHeight="1" thickBot="1" x14ac:dyDescent="0.3">
      <c r="A7" s="129" t="s">
        <v>40</v>
      </c>
      <c r="B7" s="177">
        <v>280</v>
      </c>
      <c r="C7" s="177">
        <v>320</v>
      </c>
      <c r="D7" s="144">
        <f t="shared" si="0"/>
        <v>14.285714285714285</v>
      </c>
      <c r="E7" s="177">
        <v>3642</v>
      </c>
      <c r="F7" s="177">
        <v>4678</v>
      </c>
      <c r="G7" s="142">
        <f t="shared" si="1"/>
        <v>28.445908841295992</v>
      </c>
    </row>
    <row r="8" spans="1:11" ht="21" customHeight="1" thickBot="1" x14ac:dyDescent="0.3">
      <c r="A8" s="129" t="s">
        <v>41</v>
      </c>
      <c r="B8" s="179">
        <v>1620</v>
      </c>
      <c r="C8" s="179">
        <v>1742</v>
      </c>
      <c r="D8" s="144">
        <f t="shared" si="0"/>
        <v>7.5308641975308648</v>
      </c>
      <c r="E8" s="179">
        <v>9990</v>
      </c>
      <c r="F8" s="179">
        <v>9884</v>
      </c>
      <c r="G8" s="142">
        <f t="shared" si="1"/>
        <v>-1.0610610610610611</v>
      </c>
    </row>
    <row r="9" spans="1:11" ht="21" customHeight="1" thickBot="1" x14ac:dyDescent="0.3">
      <c r="A9" s="201" t="s">
        <v>42</v>
      </c>
      <c r="B9" s="178">
        <v>710</v>
      </c>
      <c r="C9" s="178">
        <v>743</v>
      </c>
      <c r="D9" s="144">
        <f t="shared" si="0"/>
        <v>4.647887323943662</v>
      </c>
      <c r="E9" s="178">
        <v>8231</v>
      </c>
      <c r="F9" s="178">
        <v>6538</v>
      </c>
      <c r="G9" s="142">
        <f t="shared" si="1"/>
        <v>-20.568582189284413</v>
      </c>
    </row>
    <row r="10" spans="1:11" ht="21" customHeight="1" thickBot="1" x14ac:dyDescent="0.3">
      <c r="A10" s="201" t="s">
        <v>43</v>
      </c>
      <c r="B10" s="180">
        <v>670</v>
      </c>
      <c r="C10" s="180">
        <v>670</v>
      </c>
      <c r="D10" s="144">
        <f>(C10-B10)/B10*100</f>
        <v>0</v>
      </c>
      <c r="E10" s="180">
        <v>7710</v>
      </c>
      <c r="F10" s="180">
        <v>5404</v>
      </c>
      <c r="G10" s="142">
        <f t="shared" si="1"/>
        <v>-29.909208819714657</v>
      </c>
    </row>
    <row r="11" spans="1:11" ht="21" customHeight="1" thickBot="1" x14ac:dyDescent="0.3">
      <c r="A11" s="201" t="s">
        <v>44</v>
      </c>
      <c r="B11" s="180">
        <v>955</v>
      </c>
      <c r="C11" s="180">
        <v>996</v>
      </c>
      <c r="D11" s="144">
        <f t="shared" si="0"/>
        <v>4.2931937172774868</v>
      </c>
      <c r="E11" s="180">
        <v>6197</v>
      </c>
      <c r="F11" s="180">
        <v>7052</v>
      </c>
      <c r="G11" s="142">
        <f t="shared" si="1"/>
        <v>13.796998547684364</v>
      </c>
    </row>
    <row r="12" spans="1:11" ht="21" customHeight="1" thickBot="1" x14ac:dyDescent="0.3">
      <c r="A12" s="201" t="s">
        <v>45</v>
      </c>
      <c r="B12" s="178">
        <v>174</v>
      </c>
      <c r="C12" s="178">
        <v>170</v>
      </c>
      <c r="D12" s="144">
        <f t="shared" si="0"/>
        <v>-2.2988505747126435</v>
      </c>
      <c r="E12" s="178">
        <v>3419</v>
      </c>
      <c r="F12" s="178">
        <v>2665</v>
      </c>
      <c r="G12" s="142">
        <f t="shared" si="1"/>
        <v>-22.053231939163499</v>
      </c>
    </row>
    <row r="13" spans="1:11" ht="21" customHeight="1" thickBot="1" x14ac:dyDescent="0.3">
      <c r="A13" s="201" t="s">
        <v>46</v>
      </c>
      <c r="B13" s="180">
        <v>453</v>
      </c>
      <c r="C13" s="180">
        <v>417</v>
      </c>
      <c r="D13" s="144">
        <f t="shared" si="0"/>
        <v>-7.9470198675496695</v>
      </c>
      <c r="E13" s="181">
        <v>9561</v>
      </c>
      <c r="F13" s="181">
        <v>10385</v>
      </c>
      <c r="G13" s="142">
        <f t="shared" si="1"/>
        <v>8.6183453613638736</v>
      </c>
    </row>
    <row r="14" spans="1:11" ht="21" customHeight="1" thickBot="1" x14ac:dyDescent="0.3">
      <c r="A14" s="201" t="s">
        <v>47</v>
      </c>
      <c r="B14" s="177">
        <v>1128</v>
      </c>
      <c r="C14" s="177">
        <v>1071</v>
      </c>
      <c r="D14" s="144">
        <f t="shared" si="0"/>
        <v>-5.0531914893617014</v>
      </c>
      <c r="E14" s="177">
        <v>11703</v>
      </c>
      <c r="F14" s="177">
        <v>10894</v>
      </c>
      <c r="G14" s="142">
        <f t="shared" si="1"/>
        <v>-6.9127574126292402</v>
      </c>
    </row>
    <row r="15" spans="1:11" ht="21" customHeight="1" thickBot="1" x14ac:dyDescent="0.3">
      <c r="A15" s="201" t="s">
        <v>48</v>
      </c>
      <c r="B15" s="178">
        <v>549</v>
      </c>
      <c r="C15" s="178">
        <v>530</v>
      </c>
      <c r="D15" s="144">
        <f t="shared" si="0"/>
        <v>-3.4608378870673953</v>
      </c>
      <c r="E15" s="178">
        <v>8068</v>
      </c>
      <c r="F15" s="178">
        <v>8850</v>
      </c>
      <c r="G15" s="142">
        <f t="shared" si="1"/>
        <v>9.6926127912741702</v>
      </c>
    </row>
    <row r="16" spans="1:11" ht="21" customHeight="1" thickBot="1" x14ac:dyDescent="0.3">
      <c r="A16" s="201" t="s">
        <v>49</v>
      </c>
      <c r="B16" s="180">
        <v>447</v>
      </c>
      <c r="C16" s="180">
        <v>416</v>
      </c>
      <c r="D16" s="144">
        <f t="shared" si="0"/>
        <v>-6.9351230425055936</v>
      </c>
      <c r="E16" s="181">
        <v>5119</v>
      </c>
      <c r="F16" s="181">
        <v>5489</v>
      </c>
      <c r="G16" s="142">
        <f t="shared" si="1"/>
        <v>7.2279742137136154</v>
      </c>
    </row>
    <row r="17" spans="1:7" ht="21" customHeight="1" thickBot="1" x14ac:dyDescent="0.3">
      <c r="A17" s="201" t="s">
        <v>50</v>
      </c>
      <c r="B17" s="177">
        <v>298</v>
      </c>
      <c r="C17" s="177">
        <v>291</v>
      </c>
      <c r="D17" s="144">
        <f t="shared" si="0"/>
        <v>-2.348993288590604</v>
      </c>
      <c r="E17" s="177">
        <v>2321</v>
      </c>
      <c r="F17" s="177">
        <v>3009</v>
      </c>
      <c r="G17" s="142">
        <f t="shared" si="1"/>
        <v>29.642395519172769</v>
      </c>
    </row>
    <row r="18" spans="1:7" ht="21" customHeight="1" thickBot="1" x14ac:dyDescent="0.3">
      <c r="A18" s="201" t="s">
        <v>51</v>
      </c>
      <c r="B18" s="177">
        <v>4290</v>
      </c>
      <c r="C18" s="177">
        <v>4252</v>
      </c>
      <c r="D18" s="144">
        <f t="shared" si="0"/>
        <v>-0.88578088578088587</v>
      </c>
      <c r="E18" s="177">
        <v>12197</v>
      </c>
      <c r="F18" s="177">
        <v>11654</v>
      </c>
      <c r="G18" s="142">
        <f t="shared" si="1"/>
        <v>-4.4519144051816024</v>
      </c>
    </row>
    <row r="19" spans="1:7" ht="21" customHeight="1" thickBot="1" x14ac:dyDescent="0.3">
      <c r="A19" s="129" t="s">
        <v>52</v>
      </c>
      <c r="B19" s="180">
        <v>1239</v>
      </c>
      <c r="C19" s="180">
        <v>1279</v>
      </c>
      <c r="D19" s="144">
        <f t="shared" si="0"/>
        <v>3.2284100080710245</v>
      </c>
      <c r="E19" s="180">
        <v>5861</v>
      </c>
      <c r="F19" s="180">
        <v>4198</v>
      </c>
      <c r="G19" s="142">
        <f t="shared" si="1"/>
        <v>-28.373997611329127</v>
      </c>
    </row>
    <row r="20" spans="1:7" ht="21" customHeight="1" thickBot="1" x14ac:dyDescent="0.3">
      <c r="A20" s="129" t="s">
        <v>53</v>
      </c>
      <c r="B20" s="181">
        <v>1380</v>
      </c>
      <c r="C20" s="181">
        <v>1387</v>
      </c>
      <c r="D20" s="144">
        <f t="shared" si="0"/>
        <v>0.50724637681159412</v>
      </c>
      <c r="E20" s="181">
        <v>6771</v>
      </c>
      <c r="F20" s="181">
        <v>6990</v>
      </c>
      <c r="G20" s="142">
        <f t="shared" si="1"/>
        <v>3.2343819229065129</v>
      </c>
    </row>
    <row r="21" spans="1:7" ht="21" customHeight="1" thickBot="1" x14ac:dyDescent="0.3">
      <c r="A21" s="129" t="s">
        <v>54</v>
      </c>
      <c r="B21" s="180">
        <v>932</v>
      </c>
      <c r="C21" s="180">
        <v>938</v>
      </c>
      <c r="D21" s="144">
        <f t="shared" si="0"/>
        <v>0.64377682403433478</v>
      </c>
      <c r="E21" s="180">
        <v>5975</v>
      </c>
      <c r="F21" s="180">
        <v>6657</v>
      </c>
      <c r="G21" s="142">
        <f t="shared" si="1"/>
        <v>11.414225941422593</v>
      </c>
    </row>
    <row r="22" spans="1:7" ht="21" customHeight="1" thickBot="1" x14ac:dyDescent="0.3">
      <c r="A22" s="45" t="s">
        <v>2</v>
      </c>
      <c r="B22" s="146">
        <f>SUM(B5:B21)</f>
        <v>25623</v>
      </c>
      <c r="C22" s="147">
        <f>SUM(C5:C21)</f>
        <v>26766</v>
      </c>
      <c r="D22" s="145">
        <f t="shared" si="0"/>
        <v>4.4608359676852833</v>
      </c>
      <c r="E22" s="147">
        <f>SUM(E5:E21)</f>
        <v>150449</v>
      </c>
      <c r="F22" s="147">
        <f>SUM(F5:F21)</f>
        <v>142235</v>
      </c>
      <c r="G22" s="148">
        <f t="shared" si="1"/>
        <v>-5.4596574254398496</v>
      </c>
    </row>
    <row r="23" spans="1:7" x14ac:dyDescent="0.25">
      <c r="F23" s="56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P7" sqref="P7"/>
    </sheetView>
  </sheetViews>
  <sheetFormatPr defaultRowHeight="15" x14ac:dyDescent="0.25"/>
  <cols>
    <col min="1" max="1" width="11.8554687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3.140625" customWidth="1"/>
    <col min="12" max="12" width="14.7109375" customWidth="1"/>
  </cols>
  <sheetData>
    <row r="1" spans="1:12" ht="30.75" customHeight="1" thickBot="1" x14ac:dyDescent="0.3">
      <c r="A1" s="303" t="s">
        <v>203</v>
      </c>
      <c r="B1" s="303"/>
      <c r="C1" s="303"/>
      <c r="D1" s="303"/>
      <c r="E1" s="303"/>
      <c r="F1" s="303"/>
      <c r="G1" s="303"/>
      <c r="H1" s="303"/>
      <c r="I1" s="303"/>
    </row>
    <row r="2" spans="1:12" ht="16.5" thickBot="1" x14ac:dyDescent="0.3">
      <c r="A2" s="304" t="s">
        <v>68</v>
      </c>
      <c r="B2" s="306"/>
      <c r="C2" s="308" t="s">
        <v>69</v>
      </c>
      <c r="D2" s="309"/>
      <c r="E2" s="310"/>
      <c r="F2" s="112"/>
      <c r="G2" s="311" t="s">
        <v>70</v>
      </c>
      <c r="H2" s="309"/>
      <c r="I2" s="309"/>
      <c r="J2" s="309"/>
      <c r="K2" s="309"/>
      <c r="L2" s="312"/>
    </row>
    <row r="3" spans="1:12" ht="16.5" thickBot="1" x14ac:dyDescent="0.3">
      <c r="A3" s="305"/>
      <c r="B3" s="307"/>
      <c r="C3" s="304" t="s">
        <v>71</v>
      </c>
      <c r="D3" s="304" t="s">
        <v>72</v>
      </c>
      <c r="E3" s="107" t="s">
        <v>73</v>
      </c>
      <c r="F3" s="105"/>
      <c r="G3" s="109" t="s">
        <v>74</v>
      </c>
      <c r="H3" s="122" t="s">
        <v>75</v>
      </c>
      <c r="I3" s="122" t="s">
        <v>76</v>
      </c>
      <c r="J3" s="122" t="s">
        <v>77</v>
      </c>
      <c r="K3" s="122" t="s">
        <v>78</v>
      </c>
      <c r="L3" s="314" t="s">
        <v>2</v>
      </c>
    </row>
    <row r="4" spans="1:12" ht="15.75" x14ac:dyDescent="0.25">
      <c r="A4" s="305" t="s">
        <v>79</v>
      </c>
      <c r="B4" s="102" t="s">
        <v>80</v>
      </c>
      <c r="C4" s="305"/>
      <c r="D4" s="305"/>
      <c r="E4" s="108" t="s">
        <v>81</v>
      </c>
      <c r="F4" s="105"/>
      <c r="G4" s="110" t="s">
        <v>82</v>
      </c>
      <c r="H4" s="104" t="s">
        <v>83</v>
      </c>
      <c r="I4" s="104" t="s">
        <v>84</v>
      </c>
      <c r="J4" s="104" t="s">
        <v>85</v>
      </c>
      <c r="K4" s="104" t="s">
        <v>85</v>
      </c>
      <c r="L4" s="315"/>
    </row>
    <row r="5" spans="1:12" ht="16.5" thickBot="1" x14ac:dyDescent="0.3">
      <c r="A5" s="317"/>
      <c r="B5" s="125" t="s">
        <v>260</v>
      </c>
      <c r="C5" s="313"/>
      <c r="D5" s="313"/>
      <c r="E5" s="121" t="s">
        <v>66</v>
      </c>
      <c r="F5" s="105"/>
      <c r="G5" s="123" t="s">
        <v>86</v>
      </c>
      <c r="H5" s="124" t="s">
        <v>87</v>
      </c>
      <c r="I5" s="124" t="s">
        <v>88</v>
      </c>
      <c r="J5" s="124" t="s">
        <v>89</v>
      </c>
      <c r="K5" s="124" t="s">
        <v>90</v>
      </c>
      <c r="L5" s="316"/>
    </row>
    <row r="6" spans="1:12" ht="25.5" customHeight="1" thickBot="1" x14ac:dyDescent="0.3">
      <c r="A6" s="113" t="s">
        <v>91</v>
      </c>
      <c r="B6" s="119">
        <v>2017</v>
      </c>
      <c r="C6" s="174">
        <v>16867644.670000002</v>
      </c>
      <c r="D6" s="182">
        <v>9696699.3599999994</v>
      </c>
      <c r="E6" s="149">
        <f>(D6/C6)*100</f>
        <v>57.486979063805464</v>
      </c>
      <c r="F6" s="106"/>
      <c r="G6" s="174">
        <v>14322338.630000001</v>
      </c>
      <c r="H6" s="174">
        <v>1979791.26</v>
      </c>
      <c r="I6" s="174">
        <v>7606043.2300000004</v>
      </c>
      <c r="J6" s="174">
        <v>459759.93</v>
      </c>
      <c r="K6" s="183">
        <v>8609750</v>
      </c>
      <c r="L6" s="156">
        <f>SUM(G6:K6)</f>
        <v>32977683.050000001</v>
      </c>
    </row>
    <row r="7" spans="1:12" ht="26.25" customHeight="1" thickBot="1" x14ac:dyDescent="0.3">
      <c r="A7" s="113" t="s">
        <v>92</v>
      </c>
      <c r="B7" s="115">
        <v>2018</v>
      </c>
      <c r="C7" s="174">
        <v>17887787.940000001</v>
      </c>
      <c r="D7" s="182">
        <v>11024847.17</v>
      </c>
      <c r="E7" s="149">
        <f>(D7/C7)*100</f>
        <v>61.633373600917139</v>
      </c>
      <c r="F7" s="106"/>
      <c r="G7" s="174">
        <v>18045432.25</v>
      </c>
      <c r="H7" s="174">
        <v>2599865.66</v>
      </c>
      <c r="I7" s="174">
        <v>8288179.2199999997</v>
      </c>
      <c r="J7" s="174">
        <v>556543.71</v>
      </c>
      <c r="K7" s="183">
        <v>8609750</v>
      </c>
      <c r="L7" s="157">
        <f>SUM(G7:K7)</f>
        <v>38099770.840000004</v>
      </c>
    </row>
    <row r="8" spans="1:12" ht="35.25" customHeight="1" thickBot="1" x14ac:dyDescent="0.3">
      <c r="A8" s="114" t="s">
        <v>93</v>
      </c>
      <c r="B8" s="120" t="s">
        <v>94</v>
      </c>
      <c r="C8" s="150">
        <f>((C7-C6)/C6)*100</f>
        <v>6.0479295714260477</v>
      </c>
      <c r="D8" s="151">
        <f>((D7-D6)/D6)*100</f>
        <v>13.696906139822826</v>
      </c>
      <c r="E8" s="149"/>
      <c r="F8" s="106"/>
      <c r="G8" s="150">
        <f t="shared" ref="G8:L8" si="0">((G7-G6)/G6)*100</f>
        <v>25.995011821613375</v>
      </c>
      <c r="H8" s="150">
        <f t="shared" si="0"/>
        <v>31.320190796276176</v>
      </c>
      <c r="I8" s="150">
        <f t="shared" si="0"/>
        <v>8.968342269072263</v>
      </c>
      <c r="J8" s="150">
        <f t="shared" si="0"/>
        <v>21.05093847565184</v>
      </c>
      <c r="K8" s="151">
        <f t="shared" si="0"/>
        <v>0</v>
      </c>
      <c r="L8" s="157">
        <f t="shared" si="0"/>
        <v>15.531981983797987</v>
      </c>
    </row>
    <row r="9" spans="1:12" ht="25.5" customHeight="1" thickBot="1" x14ac:dyDescent="0.3">
      <c r="A9" s="117" t="s">
        <v>95</v>
      </c>
      <c r="B9" s="119">
        <v>2017</v>
      </c>
      <c r="C9" s="174">
        <v>5145184.0999999996</v>
      </c>
      <c r="D9" s="184">
        <v>5276073.43</v>
      </c>
      <c r="E9" s="149">
        <f>(D9/C9)*100</f>
        <v>102.54391927394784</v>
      </c>
      <c r="F9" s="106"/>
      <c r="G9" s="174">
        <v>1811919.7</v>
      </c>
      <c r="H9" s="174">
        <v>4164543.34</v>
      </c>
      <c r="I9" s="174">
        <v>1700546.35</v>
      </c>
      <c r="J9" s="174">
        <v>47908.85</v>
      </c>
      <c r="K9" s="183">
        <v>35</v>
      </c>
      <c r="L9" s="158">
        <f>SUM(G9:K9)</f>
        <v>7724953.2400000002</v>
      </c>
    </row>
    <row r="10" spans="1:12" ht="27" customHeight="1" thickBot="1" x14ac:dyDescent="0.3">
      <c r="A10" s="117" t="s">
        <v>96</v>
      </c>
      <c r="B10" s="115">
        <v>2018</v>
      </c>
      <c r="C10" s="174">
        <v>5828373.1600000001</v>
      </c>
      <c r="D10" s="182">
        <v>5839594.3300000001</v>
      </c>
      <c r="E10" s="149">
        <f>(D10/C10)*100</f>
        <v>100.19252662264336</v>
      </c>
      <c r="F10" s="106"/>
      <c r="G10" s="174">
        <v>2387737.14</v>
      </c>
      <c r="H10" s="174">
        <v>2914872.98</v>
      </c>
      <c r="I10" s="174">
        <v>1063226.07</v>
      </c>
      <c r="J10" s="174">
        <v>58866.07</v>
      </c>
      <c r="K10" s="183">
        <v>35</v>
      </c>
      <c r="L10" s="156">
        <f>SUM(G10:K10)</f>
        <v>6424737.2600000007</v>
      </c>
    </row>
    <row r="11" spans="1:12" ht="39" customHeight="1" thickBot="1" x14ac:dyDescent="0.3">
      <c r="A11" s="118" t="s">
        <v>93</v>
      </c>
      <c r="B11" s="116" t="s">
        <v>94</v>
      </c>
      <c r="C11" s="152">
        <f>((C10-C9)/C9)*100</f>
        <v>13.278223805441685</v>
      </c>
      <c r="D11" s="153">
        <f>((D10-D9)/D9)*100</f>
        <v>10.680687209465173</v>
      </c>
      <c r="E11" s="149"/>
      <c r="F11" s="106"/>
      <c r="G11" s="152">
        <f t="shared" ref="G11:L11" si="1">((G10-G9)/G9)*100</f>
        <v>31.779412741083402</v>
      </c>
      <c r="H11" s="152">
        <f t="shared" si="1"/>
        <v>-30.007380353016089</v>
      </c>
      <c r="I11" s="152">
        <f t="shared" si="1"/>
        <v>-37.477383665549603</v>
      </c>
      <c r="J11" s="152">
        <f t="shared" si="1"/>
        <v>22.870972690849399</v>
      </c>
      <c r="K11" s="153">
        <f t="shared" si="1"/>
        <v>0</v>
      </c>
      <c r="L11" s="156">
        <f t="shared" si="1"/>
        <v>-16.831376703582475</v>
      </c>
    </row>
    <row r="12" spans="1:12" ht="33" customHeight="1" thickBot="1" x14ac:dyDescent="0.3">
      <c r="A12" s="300" t="s">
        <v>2</v>
      </c>
      <c r="B12" s="115">
        <v>2017</v>
      </c>
      <c r="C12" s="191">
        <f>(C6+C9)</f>
        <v>22012828.770000003</v>
      </c>
      <c r="D12" s="192">
        <f>(D6+D9)</f>
        <v>14972772.789999999</v>
      </c>
      <c r="E12" s="149">
        <f>(D12/C12)*100</f>
        <v>68.018394848032955</v>
      </c>
      <c r="F12" s="126"/>
      <c r="G12" s="191">
        <f t="shared" ref="G12:K13" si="2">(G6+G9)</f>
        <v>16134258.33</v>
      </c>
      <c r="H12" s="191">
        <f t="shared" si="2"/>
        <v>6144334.5999999996</v>
      </c>
      <c r="I12" s="191">
        <f t="shared" si="2"/>
        <v>9306589.5800000001</v>
      </c>
      <c r="J12" s="191">
        <f t="shared" si="2"/>
        <v>507668.77999999997</v>
      </c>
      <c r="K12" s="192">
        <f t="shared" si="2"/>
        <v>8609785</v>
      </c>
      <c r="L12" s="156">
        <f t="shared" ref="L12:L13" si="3">(L6+L9)</f>
        <v>40702636.289999999</v>
      </c>
    </row>
    <row r="13" spans="1:12" ht="30.75" customHeight="1" thickBot="1" x14ac:dyDescent="0.3">
      <c r="A13" s="301"/>
      <c r="B13" s="115">
        <v>2018</v>
      </c>
      <c r="C13" s="193">
        <f>(C7+C10)</f>
        <v>23716161.100000001</v>
      </c>
      <c r="D13" s="194">
        <f>(D7+D10)</f>
        <v>16864441.5</v>
      </c>
      <c r="E13" s="154">
        <f>(D13/C13)*100</f>
        <v>71.109491240553254</v>
      </c>
      <c r="F13" s="126"/>
      <c r="G13" s="193">
        <f t="shared" si="2"/>
        <v>20433169.390000001</v>
      </c>
      <c r="H13" s="193">
        <f t="shared" si="2"/>
        <v>5514738.6400000006</v>
      </c>
      <c r="I13" s="193">
        <f t="shared" si="2"/>
        <v>9351405.2899999991</v>
      </c>
      <c r="J13" s="193">
        <f t="shared" si="2"/>
        <v>615409.77999999991</v>
      </c>
      <c r="K13" s="194">
        <f t="shared" si="2"/>
        <v>8609785</v>
      </c>
      <c r="L13" s="156">
        <f t="shared" si="3"/>
        <v>44524508.100000001</v>
      </c>
    </row>
    <row r="14" spans="1:12" ht="43.5" customHeight="1" thickBot="1" x14ac:dyDescent="0.3">
      <c r="A14" s="302"/>
      <c r="B14" s="116" t="s">
        <v>94</v>
      </c>
      <c r="C14" s="159">
        <f>((C13-C12)/C12)*100</f>
        <v>7.7379075074684183</v>
      </c>
      <c r="D14" s="160">
        <f>((D13-D12)/D12)*100</f>
        <v>12.634057408948374</v>
      </c>
      <c r="E14" s="155" t="s">
        <v>207</v>
      </c>
      <c r="F14" s="111"/>
      <c r="G14" s="159">
        <f t="shared" ref="G14:L14" si="4">((G13-G12)/G12)*100</f>
        <v>26.644615278079538</v>
      </c>
      <c r="H14" s="159">
        <f t="shared" si="4"/>
        <v>-10.246772042655344</v>
      </c>
      <c r="I14" s="159">
        <f t="shared" si="4"/>
        <v>0.48154815053098138</v>
      </c>
      <c r="J14" s="159">
        <f t="shared" si="4"/>
        <v>21.222695632376677</v>
      </c>
      <c r="K14" s="160">
        <f t="shared" si="4"/>
        <v>0</v>
      </c>
      <c r="L14" s="161">
        <f t="shared" si="4"/>
        <v>9.3897402192078072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10" workbookViewId="0">
      <selection activeCell="D26" sqref="D26"/>
    </sheetView>
  </sheetViews>
  <sheetFormatPr defaultRowHeight="15" x14ac:dyDescent="0.25"/>
  <cols>
    <col min="1" max="1" width="14" customWidth="1"/>
    <col min="2" max="2" width="14.140625" customWidth="1"/>
    <col min="3" max="3" width="19" customWidth="1"/>
    <col min="4" max="4" width="17.42578125" customWidth="1"/>
    <col min="5" max="5" width="4.42578125" customWidth="1"/>
    <col min="6" max="6" width="12.5703125" customWidth="1"/>
    <col min="7" max="7" width="10.7109375" customWidth="1"/>
    <col min="8" max="8" width="18.28515625" customWidth="1"/>
    <col min="9" max="9" width="18.7109375" customWidth="1"/>
    <col min="10" max="10" width="4.28515625" customWidth="1"/>
    <col min="11" max="11" width="14" customWidth="1"/>
    <col min="12" max="12" width="16.5703125" customWidth="1"/>
    <col min="13" max="13" width="19.28515625" customWidth="1"/>
    <col min="14" max="14" width="18.42578125" customWidth="1"/>
  </cols>
  <sheetData>
    <row r="1" spans="1:14" ht="22.5" customHeight="1" thickBot="1" x14ac:dyDescent="0.3">
      <c r="A1" s="6" t="s">
        <v>201</v>
      </c>
      <c r="B1" s="6"/>
      <c r="C1" s="6"/>
      <c r="D1" s="6"/>
      <c r="E1" s="6"/>
      <c r="F1" s="6" t="s">
        <v>186</v>
      </c>
      <c r="G1" s="6"/>
      <c r="H1" s="6"/>
      <c r="I1" s="6"/>
      <c r="J1" s="6"/>
      <c r="K1" s="273" t="s">
        <v>202</v>
      </c>
      <c r="L1" s="273"/>
      <c r="M1" s="273"/>
      <c r="N1" s="273"/>
    </row>
    <row r="2" spans="1:14" ht="16.5" customHeight="1" thickBot="1" x14ac:dyDescent="0.3">
      <c r="A2" s="321"/>
      <c r="B2" s="322"/>
      <c r="C2" s="323"/>
      <c r="D2" s="319" t="s">
        <v>181</v>
      </c>
      <c r="E2" s="65"/>
      <c r="F2" s="321"/>
      <c r="G2" s="322"/>
      <c r="H2" s="323"/>
      <c r="I2" s="319" t="s">
        <v>181</v>
      </c>
      <c r="J2" s="79"/>
      <c r="K2" s="321"/>
      <c r="L2" s="322"/>
      <c r="M2" s="323"/>
      <c r="N2" s="319" t="s">
        <v>181</v>
      </c>
    </row>
    <row r="3" spans="1:14" ht="29.25" customHeight="1" thickBot="1" x14ac:dyDescent="0.3">
      <c r="A3" s="25" t="s">
        <v>97</v>
      </c>
      <c r="B3" s="26" t="s">
        <v>183</v>
      </c>
      <c r="C3" s="27" t="s">
        <v>182</v>
      </c>
      <c r="D3" s="320"/>
      <c r="E3" s="4"/>
      <c r="F3" s="25" t="s">
        <v>97</v>
      </c>
      <c r="G3" s="26" t="s">
        <v>183</v>
      </c>
      <c r="H3" s="27" t="s">
        <v>182</v>
      </c>
      <c r="I3" s="320"/>
      <c r="J3" s="79"/>
      <c r="K3" s="25" t="s">
        <v>97</v>
      </c>
      <c r="L3" s="26" t="s">
        <v>183</v>
      </c>
      <c r="M3" s="27" t="s">
        <v>182</v>
      </c>
      <c r="N3" s="320"/>
    </row>
    <row r="4" spans="1:14" ht="20.100000000000001" customHeight="1" thickBot="1" x14ac:dyDescent="0.3">
      <c r="A4" s="23" t="s">
        <v>106</v>
      </c>
      <c r="B4" s="241">
        <v>455</v>
      </c>
      <c r="C4" s="215">
        <v>6508472.6299999999</v>
      </c>
      <c r="D4" s="208">
        <f>N4-I4</f>
        <v>6457552.1600000001</v>
      </c>
      <c r="E4" s="77"/>
      <c r="F4" s="23" t="s">
        <v>106</v>
      </c>
      <c r="G4" s="241">
        <v>1762</v>
      </c>
      <c r="H4" s="215">
        <v>25661603.879999999</v>
      </c>
      <c r="I4" s="215">
        <v>24986635.780000001</v>
      </c>
      <c r="J4" s="79"/>
      <c r="K4" s="186" t="s">
        <v>106</v>
      </c>
      <c r="L4" s="213">
        <f>SUM(B4,G4)</f>
        <v>2217</v>
      </c>
      <c r="M4" s="214">
        <f>SUM(C4,H4)</f>
        <v>32170076.509999998</v>
      </c>
      <c r="N4" s="215">
        <v>31444187.940000001</v>
      </c>
    </row>
    <row r="5" spans="1:14" ht="20.100000000000001" customHeight="1" thickBot="1" x14ac:dyDescent="0.3">
      <c r="A5" s="59" t="s">
        <v>98</v>
      </c>
      <c r="B5" s="242">
        <v>10138</v>
      </c>
      <c r="C5" s="216">
        <v>39934602.149999999</v>
      </c>
      <c r="D5" s="208">
        <f t="shared" ref="D5:D19" si="0">N5-I5</f>
        <v>10821083.120000005</v>
      </c>
      <c r="E5" s="77"/>
      <c r="F5" s="59" t="s">
        <v>98</v>
      </c>
      <c r="G5" s="242">
        <v>2367</v>
      </c>
      <c r="H5" s="216">
        <v>446325858.49000001</v>
      </c>
      <c r="I5" s="216">
        <v>446298137.07999998</v>
      </c>
      <c r="J5" s="79"/>
      <c r="K5" s="59" t="s">
        <v>98</v>
      </c>
      <c r="L5" s="213">
        <f t="shared" ref="L5:L19" si="1">SUM(B5,G5)</f>
        <v>12505</v>
      </c>
      <c r="M5" s="214">
        <f t="shared" ref="M5:M19" si="2">SUM(C5,H5)</f>
        <v>486260460.63999999</v>
      </c>
      <c r="N5" s="216">
        <v>457119220.19999999</v>
      </c>
    </row>
    <row r="6" spans="1:14" ht="20.100000000000001" customHeight="1" thickBot="1" x14ac:dyDescent="0.3">
      <c r="A6" s="59" t="s">
        <v>107</v>
      </c>
      <c r="B6" s="241">
        <v>183</v>
      </c>
      <c r="C6" s="215">
        <v>915307.51</v>
      </c>
      <c r="D6" s="208">
        <f t="shared" si="0"/>
        <v>945957.8900000006</v>
      </c>
      <c r="E6" s="77"/>
      <c r="F6" s="59" t="s">
        <v>107</v>
      </c>
      <c r="G6" s="241">
        <v>555</v>
      </c>
      <c r="H6" s="215">
        <v>23713072.239999998</v>
      </c>
      <c r="I6" s="215">
        <v>23384585.809999999</v>
      </c>
      <c r="J6" s="79"/>
      <c r="K6" s="187" t="s">
        <v>107</v>
      </c>
      <c r="L6" s="213">
        <f t="shared" si="1"/>
        <v>738</v>
      </c>
      <c r="M6" s="214">
        <f t="shared" si="2"/>
        <v>24628379.75</v>
      </c>
      <c r="N6" s="215">
        <v>24330543.699999999</v>
      </c>
    </row>
    <row r="7" spans="1:14" ht="20.100000000000001" customHeight="1" thickBot="1" x14ac:dyDescent="0.3">
      <c r="A7" s="59" t="s">
        <v>109</v>
      </c>
      <c r="B7" s="242">
        <v>302</v>
      </c>
      <c r="C7" s="216">
        <v>1713415.98</v>
      </c>
      <c r="D7" s="208">
        <f t="shared" si="0"/>
        <v>1690105.4200000018</v>
      </c>
      <c r="E7" s="77"/>
      <c r="F7" s="59" t="s">
        <v>109</v>
      </c>
      <c r="G7" s="242">
        <v>315</v>
      </c>
      <c r="H7" s="216">
        <v>22939098.210000001</v>
      </c>
      <c r="I7" s="216">
        <v>22904256.579999998</v>
      </c>
      <c r="J7" s="79"/>
      <c r="K7" s="187" t="s">
        <v>109</v>
      </c>
      <c r="L7" s="213">
        <f t="shared" si="1"/>
        <v>617</v>
      </c>
      <c r="M7" s="214">
        <f t="shared" si="2"/>
        <v>24652514.190000001</v>
      </c>
      <c r="N7" s="216">
        <v>24594362</v>
      </c>
    </row>
    <row r="8" spans="1:14" ht="20.100000000000001" customHeight="1" thickBot="1" x14ac:dyDescent="0.3">
      <c r="A8" s="59" t="s">
        <v>112</v>
      </c>
      <c r="B8" s="241">
        <v>1350</v>
      </c>
      <c r="C8" s="215">
        <v>8801884.4700000007</v>
      </c>
      <c r="D8" s="208">
        <f t="shared" si="0"/>
        <v>9100345.0099999979</v>
      </c>
      <c r="E8" s="77"/>
      <c r="F8" s="59" t="s">
        <v>112</v>
      </c>
      <c r="G8" s="241">
        <v>820</v>
      </c>
      <c r="H8" s="215">
        <v>28067394.780000001</v>
      </c>
      <c r="I8" s="215">
        <v>28013301.890000001</v>
      </c>
      <c r="J8" s="79"/>
      <c r="K8" s="59" t="s">
        <v>112</v>
      </c>
      <c r="L8" s="213">
        <f t="shared" si="1"/>
        <v>2170</v>
      </c>
      <c r="M8" s="214">
        <f t="shared" si="2"/>
        <v>36869279.25</v>
      </c>
      <c r="N8" s="215">
        <v>37113646.899999999</v>
      </c>
    </row>
    <row r="9" spans="1:14" ht="20.100000000000001" customHeight="1" thickBot="1" x14ac:dyDescent="0.3">
      <c r="A9" s="59" t="s">
        <v>99</v>
      </c>
      <c r="B9" s="242">
        <v>2145</v>
      </c>
      <c r="C9" s="216">
        <v>22086898.920000002</v>
      </c>
      <c r="D9" s="208">
        <f t="shared" si="0"/>
        <v>23624319.540000021</v>
      </c>
      <c r="E9" s="77"/>
      <c r="F9" s="59" t="s">
        <v>99</v>
      </c>
      <c r="G9" s="242">
        <v>6042</v>
      </c>
      <c r="H9" s="216">
        <v>346903982.55000001</v>
      </c>
      <c r="I9" s="216">
        <v>345247354.18000001</v>
      </c>
      <c r="J9" s="79"/>
      <c r="K9" s="59" t="s">
        <v>99</v>
      </c>
      <c r="L9" s="213">
        <f t="shared" si="1"/>
        <v>8187</v>
      </c>
      <c r="M9" s="214">
        <f t="shared" si="2"/>
        <v>368990881.47000003</v>
      </c>
      <c r="N9" s="216">
        <v>368871673.72000003</v>
      </c>
    </row>
    <row r="10" spans="1:14" ht="20.100000000000001" customHeight="1" thickBot="1" x14ac:dyDescent="0.3">
      <c r="A10" s="59" t="s">
        <v>100</v>
      </c>
      <c r="B10" s="241">
        <v>3741</v>
      </c>
      <c r="C10" s="215">
        <v>22196876.82</v>
      </c>
      <c r="D10" s="208">
        <f t="shared" si="0"/>
        <v>22234259.969999999</v>
      </c>
      <c r="E10" s="77"/>
      <c r="F10" s="59" t="s">
        <v>100</v>
      </c>
      <c r="G10" s="241">
        <v>2121</v>
      </c>
      <c r="H10" s="215">
        <v>117286981.95999999</v>
      </c>
      <c r="I10" s="215">
        <v>117274999.40000001</v>
      </c>
      <c r="J10" s="79"/>
      <c r="K10" s="59" t="s">
        <v>100</v>
      </c>
      <c r="L10" s="213">
        <f t="shared" si="1"/>
        <v>5862</v>
      </c>
      <c r="M10" s="214">
        <f t="shared" si="2"/>
        <v>139483858.78</v>
      </c>
      <c r="N10" s="215">
        <v>139509259.37</v>
      </c>
    </row>
    <row r="11" spans="1:14" ht="20.100000000000001" customHeight="1" thickBot="1" x14ac:dyDescent="0.3">
      <c r="A11" s="59" t="s">
        <v>110</v>
      </c>
      <c r="B11" s="242">
        <v>1001</v>
      </c>
      <c r="C11" s="216">
        <v>4230907.2699999996</v>
      </c>
      <c r="D11" s="208">
        <f t="shared" si="0"/>
        <v>4264989.6099999994</v>
      </c>
      <c r="E11" s="77"/>
      <c r="F11" s="59" t="s">
        <v>110</v>
      </c>
      <c r="G11" s="242">
        <v>398</v>
      </c>
      <c r="H11" s="216">
        <v>2943391.05</v>
      </c>
      <c r="I11" s="216">
        <v>2941537.72</v>
      </c>
      <c r="J11" s="79"/>
      <c r="K11" s="187" t="s">
        <v>110</v>
      </c>
      <c r="L11" s="213">
        <f t="shared" si="1"/>
        <v>1399</v>
      </c>
      <c r="M11" s="214">
        <f t="shared" si="2"/>
        <v>7174298.3199999994</v>
      </c>
      <c r="N11" s="216">
        <v>7206527.3300000001</v>
      </c>
    </row>
    <row r="12" spans="1:14" ht="20.100000000000001" customHeight="1" thickBot="1" x14ac:dyDescent="0.3">
      <c r="A12" s="59" t="s">
        <v>101</v>
      </c>
      <c r="B12" s="241">
        <v>16314</v>
      </c>
      <c r="C12" s="215">
        <v>102648788.3</v>
      </c>
      <c r="D12" s="208">
        <f t="shared" si="0"/>
        <v>104723057.66</v>
      </c>
      <c r="E12" s="77"/>
      <c r="F12" s="59" t="s">
        <v>101</v>
      </c>
      <c r="G12" s="241">
        <v>1944</v>
      </c>
      <c r="H12" s="215">
        <v>36498958.409999996</v>
      </c>
      <c r="I12" s="215">
        <v>35934198.5</v>
      </c>
      <c r="J12" s="79"/>
      <c r="K12" s="59" t="s">
        <v>101</v>
      </c>
      <c r="L12" s="213">
        <f t="shared" si="1"/>
        <v>18258</v>
      </c>
      <c r="M12" s="214">
        <f t="shared" si="2"/>
        <v>139147746.70999998</v>
      </c>
      <c r="N12" s="215">
        <v>140657256.16</v>
      </c>
    </row>
    <row r="13" spans="1:14" ht="20.100000000000001" customHeight="1" thickBot="1" x14ac:dyDescent="0.3">
      <c r="A13" s="59" t="s">
        <v>102</v>
      </c>
      <c r="B13" s="242">
        <v>3002</v>
      </c>
      <c r="C13" s="216">
        <v>18948234.969999999</v>
      </c>
      <c r="D13" s="208">
        <f t="shared" si="0"/>
        <v>19561621.659999996</v>
      </c>
      <c r="E13" s="77"/>
      <c r="F13" s="59" t="s">
        <v>102</v>
      </c>
      <c r="G13" s="242">
        <v>1879</v>
      </c>
      <c r="H13" s="216">
        <v>88204570.810000002</v>
      </c>
      <c r="I13" s="216">
        <v>88196666.810000002</v>
      </c>
      <c r="J13" s="79"/>
      <c r="K13" s="59" t="s">
        <v>102</v>
      </c>
      <c r="L13" s="213">
        <f t="shared" si="1"/>
        <v>4881</v>
      </c>
      <c r="M13" s="214">
        <f t="shared" si="2"/>
        <v>107152805.78</v>
      </c>
      <c r="N13" s="216">
        <v>107758288.47</v>
      </c>
    </row>
    <row r="14" spans="1:14" ht="20.100000000000001" customHeight="1" thickBot="1" x14ac:dyDescent="0.3">
      <c r="A14" s="59" t="s">
        <v>103</v>
      </c>
      <c r="B14" s="241">
        <v>3495</v>
      </c>
      <c r="C14" s="215">
        <v>26817989.890000001</v>
      </c>
      <c r="D14" s="208">
        <f t="shared" si="0"/>
        <v>27059351.890000001</v>
      </c>
      <c r="E14" s="80"/>
      <c r="F14" s="59" t="s">
        <v>103</v>
      </c>
      <c r="G14" s="241">
        <v>1254</v>
      </c>
      <c r="H14" s="215">
        <v>66283870.789999999</v>
      </c>
      <c r="I14" s="215">
        <v>66050169.299999997</v>
      </c>
      <c r="J14" s="79"/>
      <c r="K14" s="59" t="s">
        <v>103</v>
      </c>
      <c r="L14" s="213">
        <f t="shared" si="1"/>
        <v>4749</v>
      </c>
      <c r="M14" s="214">
        <f t="shared" si="2"/>
        <v>93101860.680000007</v>
      </c>
      <c r="N14" s="215">
        <v>93109521.189999998</v>
      </c>
    </row>
    <row r="15" spans="1:14" ht="20.100000000000001" customHeight="1" thickBot="1" x14ac:dyDescent="0.3">
      <c r="A15" s="59" t="s">
        <v>104</v>
      </c>
      <c r="B15" s="242">
        <v>193</v>
      </c>
      <c r="C15" s="216">
        <v>731371.34</v>
      </c>
      <c r="D15" s="208">
        <f t="shared" si="0"/>
        <v>539571.14999999106</v>
      </c>
      <c r="E15" s="80"/>
      <c r="F15" s="59" t="s">
        <v>104</v>
      </c>
      <c r="G15" s="242">
        <v>2107</v>
      </c>
      <c r="H15" s="216">
        <v>89880010.920000002</v>
      </c>
      <c r="I15" s="216">
        <v>89557585.540000007</v>
      </c>
      <c r="J15" s="79"/>
      <c r="K15" s="59" t="s">
        <v>104</v>
      </c>
      <c r="L15" s="213">
        <f t="shared" si="1"/>
        <v>2300</v>
      </c>
      <c r="M15" s="214">
        <f t="shared" si="2"/>
        <v>90611382.260000005</v>
      </c>
      <c r="N15" s="216">
        <v>90097156.689999998</v>
      </c>
    </row>
    <row r="16" spans="1:14" ht="20.100000000000001" customHeight="1" thickBot="1" x14ac:dyDescent="0.3">
      <c r="A16" s="59" t="s">
        <v>108</v>
      </c>
      <c r="B16" s="241">
        <v>424</v>
      </c>
      <c r="C16" s="215">
        <v>18695464.91</v>
      </c>
      <c r="D16" s="208">
        <f t="shared" si="0"/>
        <v>18679005.549999997</v>
      </c>
      <c r="E16" s="80"/>
      <c r="F16" s="59" t="s">
        <v>108</v>
      </c>
      <c r="G16" s="241">
        <v>1047</v>
      </c>
      <c r="H16" s="215">
        <v>45241750.219999999</v>
      </c>
      <c r="I16" s="215">
        <v>45201861.420000002</v>
      </c>
      <c r="J16" s="79"/>
      <c r="K16" s="187" t="s">
        <v>108</v>
      </c>
      <c r="L16" s="213">
        <f t="shared" si="1"/>
        <v>1471</v>
      </c>
      <c r="M16" s="214">
        <f t="shared" si="2"/>
        <v>63937215.129999995</v>
      </c>
      <c r="N16" s="215">
        <v>63880866.969999999</v>
      </c>
    </row>
    <row r="17" spans="1:14" ht="20.100000000000001" customHeight="1" thickBot="1" x14ac:dyDescent="0.3">
      <c r="A17" s="59" t="s">
        <v>111</v>
      </c>
      <c r="B17" s="242">
        <v>165</v>
      </c>
      <c r="C17" s="216">
        <v>7908775.4800000004</v>
      </c>
      <c r="D17" s="208">
        <f t="shared" si="0"/>
        <v>7868552.370000001</v>
      </c>
      <c r="E17" s="80"/>
      <c r="F17" s="59" t="s">
        <v>111</v>
      </c>
      <c r="G17" s="242">
        <v>407</v>
      </c>
      <c r="H17" s="216">
        <v>5918646.7199999997</v>
      </c>
      <c r="I17" s="216">
        <v>5604957.6799999997</v>
      </c>
      <c r="J17" s="79"/>
      <c r="K17" s="187" t="s">
        <v>111</v>
      </c>
      <c r="L17" s="213">
        <f t="shared" si="1"/>
        <v>572</v>
      </c>
      <c r="M17" s="214">
        <f t="shared" si="2"/>
        <v>13827422.199999999</v>
      </c>
      <c r="N17" s="216">
        <v>13473510.050000001</v>
      </c>
    </row>
    <row r="18" spans="1:14" ht="20.100000000000001" customHeight="1" thickBot="1" x14ac:dyDescent="0.3">
      <c r="A18" s="59" t="s">
        <v>113</v>
      </c>
      <c r="B18" s="241">
        <v>122</v>
      </c>
      <c r="C18" s="215">
        <v>547052.57999999996</v>
      </c>
      <c r="D18" s="208">
        <f t="shared" si="0"/>
        <v>538157.44000000134</v>
      </c>
      <c r="E18" s="80"/>
      <c r="F18" s="59" t="s">
        <v>113</v>
      </c>
      <c r="G18" s="241">
        <v>375</v>
      </c>
      <c r="H18" s="215">
        <v>19467528.969999999</v>
      </c>
      <c r="I18" s="215">
        <v>19378082.09</v>
      </c>
      <c r="J18" s="79"/>
      <c r="K18" s="187" t="s">
        <v>113</v>
      </c>
      <c r="L18" s="213">
        <f t="shared" si="1"/>
        <v>497</v>
      </c>
      <c r="M18" s="214">
        <f t="shared" si="2"/>
        <v>20014581.549999997</v>
      </c>
      <c r="N18" s="215">
        <v>19916239.530000001</v>
      </c>
    </row>
    <row r="19" spans="1:14" ht="20.100000000000001" customHeight="1" thickBot="1" x14ac:dyDescent="0.3">
      <c r="A19" s="59" t="s">
        <v>105</v>
      </c>
      <c r="B19" s="242">
        <v>935</v>
      </c>
      <c r="C19" s="216">
        <v>21252745.09</v>
      </c>
      <c r="D19" s="208">
        <f t="shared" si="0"/>
        <v>21251362.519999981</v>
      </c>
      <c r="E19" s="80"/>
      <c r="F19" s="59" t="s">
        <v>105</v>
      </c>
      <c r="G19" s="242">
        <v>1057</v>
      </c>
      <c r="H19" s="216">
        <v>144183990.30000001</v>
      </c>
      <c r="I19" s="216">
        <v>144181622.30000001</v>
      </c>
      <c r="J19" s="79"/>
      <c r="K19" s="59" t="s">
        <v>105</v>
      </c>
      <c r="L19" s="213">
        <f t="shared" si="1"/>
        <v>1992</v>
      </c>
      <c r="M19" s="214">
        <f t="shared" si="2"/>
        <v>165436735.39000002</v>
      </c>
      <c r="N19" s="216">
        <v>165432984.81999999</v>
      </c>
    </row>
    <row r="20" spans="1:14" ht="20.100000000000001" customHeight="1" thickBot="1" x14ac:dyDescent="0.3">
      <c r="A20" s="78" t="s">
        <v>2</v>
      </c>
      <c r="B20" s="209">
        <f>SUM(B4:B19)</f>
        <v>43965</v>
      </c>
      <c r="C20" s="210">
        <f t="shared" ref="C20:D20" si="3">SUM(C4:C19)</f>
        <v>303938788.30999994</v>
      </c>
      <c r="D20" s="244">
        <f t="shared" si="3"/>
        <v>279359292.95999998</v>
      </c>
      <c r="E20" s="79"/>
      <c r="F20" s="42" t="s">
        <v>2</v>
      </c>
      <c r="G20" s="211">
        <f>SUM(G4:G19)</f>
        <v>24450</v>
      </c>
      <c r="H20" s="212">
        <f t="shared" ref="H20:I20" si="4">SUM(H4:H19)</f>
        <v>1509520710.3000002</v>
      </c>
      <c r="I20" s="212">
        <f t="shared" si="4"/>
        <v>1505155952.0799999</v>
      </c>
      <c r="J20" s="79"/>
      <c r="K20" s="42" t="s">
        <v>2</v>
      </c>
      <c r="L20" s="211">
        <f>SUM(L4:L19)</f>
        <v>68415</v>
      </c>
      <c r="M20" s="212">
        <f t="shared" ref="M20:N20" si="5">SUM(M4:M19)</f>
        <v>1813459498.6100004</v>
      </c>
      <c r="N20" s="212">
        <f t="shared" si="5"/>
        <v>1784515245.04</v>
      </c>
    </row>
    <row r="21" spans="1:14" x14ac:dyDescent="0.25">
      <c r="A21" s="79"/>
      <c r="B21" s="81"/>
      <c r="C21" s="81"/>
      <c r="D21" s="81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5.75" x14ac:dyDescent="0.25">
      <c r="A22" s="202" t="s">
        <v>208</v>
      </c>
      <c r="B22" s="202"/>
      <c r="C22" s="202"/>
      <c r="D22" s="202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.5" customHeight="1" x14ac:dyDescent="0.25">
      <c r="A23" s="318"/>
      <c r="B23" s="318"/>
      <c r="C23" s="318"/>
      <c r="D23" s="31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35.25" customHeight="1" x14ac:dyDescent="0.25">
      <c r="A24" s="204" t="s">
        <v>97</v>
      </c>
      <c r="B24" s="205" t="s">
        <v>184</v>
      </c>
      <c r="C24" s="203" t="s">
        <v>185</v>
      </c>
      <c r="D24" s="31"/>
      <c r="E24" s="79"/>
      <c r="F24" s="79"/>
      <c r="G24" s="79"/>
      <c r="H24" s="79"/>
      <c r="I24" s="79"/>
      <c r="J24" s="79"/>
      <c r="K24" s="79"/>
      <c r="L24" s="188"/>
      <c r="M24" s="79"/>
      <c r="N24" s="79"/>
    </row>
    <row r="25" spans="1:14" ht="17.25" customHeight="1" x14ac:dyDescent="0.25">
      <c r="A25" s="250" t="s">
        <v>106</v>
      </c>
      <c r="B25" s="266">
        <v>50</v>
      </c>
      <c r="C25" s="266">
        <v>50</v>
      </c>
      <c r="E25" s="79"/>
      <c r="F25" s="82"/>
      <c r="G25" s="79"/>
      <c r="H25" s="79"/>
      <c r="I25" s="79"/>
      <c r="J25" s="79"/>
      <c r="K25" s="79"/>
      <c r="L25" s="57"/>
      <c r="M25" s="58"/>
      <c r="N25" s="58"/>
    </row>
    <row r="26" spans="1:14" ht="16.5" customHeight="1" x14ac:dyDescent="0.25">
      <c r="A26" s="195" t="s">
        <v>101</v>
      </c>
      <c r="B26" s="266">
        <v>1</v>
      </c>
      <c r="C26" s="266">
        <v>1</v>
      </c>
      <c r="E26" s="79"/>
      <c r="F26" s="82"/>
      <c r="G26" s="79"/>
      <c r="H26" s="79"/>
      <c r="I26" s="79"/>
      <c r="J26" s="79"/>
      <c r="K26" s="79"/>
      <c r="L26" s="57"/>
      <c r="M26" s="58"/>
      <c r="N26" s="58"/>
    </row>
    <row r="27" spans="1:14" ht="17.25" customHeight="1" x14ac:dyDescent="0.25">
      <c r="A27" s="195" t="s">
        <v>102</v>
      </c>
      <c r="B27" s="266">
        <v>2</v>
      </c>
      <c r="C27" s="266">
        <v>2</v>
      </c>
      <c r="E27" s="79"/>
      <c r="F27" s="82"/>
      <c r="G27" s="79"/>
      <c r="H27" s="79"/>
      <c r="I27" s="79"/>
      <c r="J27" s="79"/>
      <c r="K27" s="79"/>
      <c r="L27" s="57"/>
      <c r="M27" s="58"/>
      <c r="N27" s="58"/>
    </row>
    <row r="28" spans="1:14" ht="18" customHeight="1" x14ac:dyDescent="0.25">
      <c r="A28" s="196" t="s">
        <v>103</v>
      </c>
      <c r="B28" s="266">
        <v>8</v>
      </c>
      <c r="C28" s="266">
        <v>8</v>
      </c>
      <c r="E28" s="79"/>
      <c r="F28" s="82"/>
      <c r="G28" s="79"/>
      <c r="H28" s="79"/>
      <c r="I28" s="79"/>
      <c r="J28" s="79"/>
      <c r="K28" s="79"/>
      <c r="L28" s="57"/>
      <c r="M28" s="58"/>
      <c r="N28" s="58"/>
    </row>
    <row r="29" spans="1:14" ht="17.25" customHeight="1" x14ac:dyDescent="0.25">
      <c r="A29" s="196" t="s">
        <v>104</v>
      </c>
      <c r="B29" s="266">
        <v>1</v>
      </c>
      <c r="C29" s="266">
        <v>1</v>
      </c>
      <c r="E29" s="79"/>
      <c r="F29" s="82"/>
      <c r="G29" s="79"/>
      <c r="H29" s="79"/>
      <c r="I29" s="79"/>
      <c r="J29" s="79"/>
      <c r="K29" s="79"/>
      <c r="L29" s="57"/>
      <c r="M29" s="58"/>
      <c r="N29" s="58"/>
    </row>
    <row r="30" spans="1:14" ht="15.75" x14ac:dyDescent="0.25">
      <c r="A30" s="239" t="s">
        <v>2</v>
      </c>
      <c r="B30" s="251">
        <f>SUM(B25:B29)</f>
        <v>62</v>
      </c>
      <c r="C30" s="251">
        <f>SUM(C25:C29)</f>
        <v>62</v>
      </c>
      <c r="L30" s="31"/>
      <c r="M30" s="31"/>
      <c r="N30" s="31"/>
    </row>
  </sheetData>
  <mergeCells count="8">
    <mergeCell ref="A23:C23"/>
    <mergeCell ref="K1:N1"/>
    <mergeCell ref="D2:D3"/>
    <mergeCell ref="A2:C2"/>
    <mergeCell ref="K2:M2"/>
    <mergeCell ref="N2:N3"/>
    <mergeCell ref="F2:H2"/>
    <mergeCell ref="I2:I3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7"/>
  <sheetViews>
    <sheetView topLeftCell="A10" zoomScale="85" zoomScaleNormal="85" workbookViewId="0">
      <selection activeCell="B28" sqref="B28"/>
    </sheetView>
  </sheetViews>
  <sheetFormatPr defaultRowHeight="15" x14ac:dyDescent="0.25"/>
  <cols>
    <col min="1" max="1" width="27.42578125" customWidth="1"/>
    <col min="2" max="2" width="15.85546875" customWidth="1"/>
    <col min="3" max="3" width="15.28515625" customWidth="1"/>
    <col min="4" max="4" width="14.140625" customWidth="1"/>
    <col min="5" max="5" width="13.85546875" customWidth="1"/>
    <col min="6" max="6" width="14.7109375" customWidth="1"/>
    <col min="7" max="7" width="15.7109375" customWidth="1"/>
    <col min="8" max="8" width="16.42578125" customWidth="1"/>
    <col min="9" max="9" width="15.5703125" customWidth="1"/>
    <col min="10" max="11" width="13.85546875" customWidth="1"/>
    <col min="12" max="12" width="15.140625" customWidth="1"/>
    <col min="13" max="14" width="14.28515625" customWidth="1"/>
    <col min="15" max="15" width="13" customWidth="1"/>
    <col min="16" max="16" width="14.28515625" customWidth="1"/>
    <col min="17" max="17" width="10.5703125" customWidth="1"/>
    <col min="18" max="18" width="12.42578125" customWidth="1"/>
    <col min="19" max="19" width="13.7109375" customWidth="1"/>
  </cols>
  <sheetData>
    <row r="1" spans="1:15" ht="27.75" customHeight="1" thickBot="1" x14ac:dyDescent="0.3">
      <c r="A1" s="324" t="s">
        <v>261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5" ht="31.5" customHeight="1" thickBot="1" x14ac:dyDescent="0.3">
      <c r="A2" s="221" t="s">
        <v>251</v>
      </c>
      <c r="B2" s="226" t="s">
        <v>228</v>
      </c>
      <c r="C2" s="223" t="s">
        <v>190</v>
      </c>
      <c r="D2" s="224" t="s">
        <v>102</v>
      </c>
      <c r="E2" s="224" t="s">
        <v>98</v>
      </c>
      <c r="F2" s="224" t="s">
        <v>99</v>
      </c>
      <c r="G2" s="224" t="s">
        <v>105</v>
      </c>
      <c r="H2" s="224" t="s">
        <v>104</v>
      </c>
      <c r="I2" s="224" t="s">
        <v>100</v>
      </c>
      <c r="J2" s="224" t="s">
        <v>103</v>
      </c>
      <c r="K2" s="224" t="s">
        <v>101</v>
      </c>
      <c r="L2" s="225" t="s">
        <v>2</v>
      </c>
    </row>
    <row r="3" spans="1:15" ht="18" customHeight="1" x14ac:dyDescent="0.25">
      <c r="A3" s="217" t="s">
        <v>210</v>
      </c>
      <c r="B3" s="227" t="s">
        <v>229</v>
      </c>
      <c r="C3" s="229">
        <v>248200.28</v>
      </c>
      <c r="D3" s="259">
        <v>3405.31</v>
      </c>
      <c r="E3" s="259">
        <v>1113.98</v>
      </c>
      <c r="F3" s="259">
        <v>234.99</v>
      </c>
      <c r="G3" s="259">
        <v>1971.15</v>
      </c>
      <c r="H3" s="259">
        <v>684.25</v>
      </c>
      <c r="I3" s="259">
        <v>4346.99</v>
      </c>
      <c r="J3" s="259">
        <v>357</v>
      </c>
      <c r="K3" s="259">
        <v>0</v>
      </c>
      <c r="L3" s="233">
        <f>SUM(C3:K3)</f>
        <v>260313.94999999998</v>
      </c>
    </row>
    <row r="4" spans="1:15" ht="18.75" customHeight="1" x14ac:dyDescent="0.25">
      <c r="A4" s="217" t="s">
        <v>211</v>
      </c>
      <c r="B4" s="227" t="s">
        <v>230</v>
      </c>
      <c r="C4" s="229">
        <v>47664.66</v>
      </c>
      <c r="D4" s="271">
        <v>0</v>
      </c>
      <c r="E4" s="271">
        <v>4429.75</v>
      </c>
      <c r="F4" s="271">
        <v>0</v>
      </c>
      <c r="G4" s="271">
        <v>0</v>
      </c>
      <c r="H4" s="271">
        <v>0</v>
      </c>
      <c r="I4" s="271">
        <v>4052.74</v>
      </c>
      <c r="J4" s="271">
        <v>0</v>
      </c>
      <c r="K4" s="271">
        <v>2261.8200000000002</v>
      </c>
      <c r="L4" s="233">
        <f t="shared" ref="L4:L25" si="0">SUM(C4:K4)</f>
        <v>58408.97</v>
      </c>
    </row>
    <row r="5" spans="1:15" ht="17.25" customHeight="1" x14ac:dyDescent="0.25">
      <c r="A5" s="218" t="s">
        <v>212</v>
      </c>
      <c r="B5" s="227" t="s">
        <v>231</v>
      </c>
      <c r="C5" s="229">
        <v>0</v>
      </c>
      <c r="D5" s="259">
        <v>0</v>
      </c>
      <c r="E5" s="259">
        <v>0</v>
      </c>
      <c r="F5" s="259">
        <v>0</v>
      </c>
      <c r="G5" s="259">
        <v>0</v>
      </c>
      <c r="H5" s="259">
        <v>0</v>
      </c>
      <c r="I5" s="259">
        <v>0</v>
      </c>
      <c r="J5" s="259">
        <v>0</v>
      </c>
      <c r="K5" s="259">
        <v>0</v>
      </c>
      <c r="L5" s="233">
        <f t="shared" si="0"/>
        <v>0</v>
      </c>
    </row>
    <row r="6" spans="1:15" ht="18.75" customHeight="1" x14ac:dyDescent="0.25">
      <c r="A6" s="217" t="s">
        <v>213</v>
      </c>
      <c r="B6" s="227" t="s">
        <v>232</v>
      </c>
      <c r="C6" s="259">
        <v>196445.26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1625</v>
      </c>
      <c r="J6" s="271">
        <v>0</v>
      </c>
      <c r="K6" s="271">
        <v>0</v>
      </c>
      <c r="L6" s="233">
        <f t="shared" si="0"/>
        <v>198070.26</v>
      </c>
      <c r="N6" s="48"/>
    </row>
    <row r="7" spans="1:15" ht="17.25" customHeight="1" x14ac:dyDescent="0.25">
      <c r="A7" s="218" t="s">
        <v>214</v>
      </c>
      <c r="B7" s="227" t="s">
        <v>233</v>
      </c>
      <c r="C7" s="229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33">
        <f t="shared" si="0"/>
        <v>0</v>
      </c>
    </row>
    <row r="8" spans="1:15" ht="18.75" customHeight="1" x14ac:dyDescent="0.25">
      <c r="A8" s="217" t="s">
        <v>215</v>
      </c>
      <c r="B8" s="227" t="s">
        <v>234</v>
      </c>
      <c r="C8" s="229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33">
        <f t="shared" si="0"/>
        <v>0</v>
      </c>
    </row>
    <row r="9" spans="1:15" ht="18" customHeight="1" x14ac:dyDescent="0.25">
      <c r="A9" s="218" t="s">
        <v>216</v>
      </c>
      <c r="B9" s="227" t="s">
        <v>235</v>
      </c>
      <c r="C9" s="229">
        <v>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33">
        <f t="shared" si="0"/>
        <v>0</v>
      </c>
    </row>
    <row r="10" spans="1:15" ht="18.75" customHeight="1" x14ac:dyDescent="0.25">
      <c r="A10" s="219" t="s">
        <v>217</v>
      </c>
      <c r="B10" s="227" t="s">
        <v>236</v>
      </c>
      <c r="C10" s="229">
        <v>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33">
        <f t="shared" si="0"/>
        <v>0</v>
      </c>
    </row>
    <row r="11" spans="1:15" ht="16.5" customHeight="1" x14ac:dyDescent="0.25">
      <c r="A11" s="219" t="s">
        <v>218</v>
      </c>
      <c r="B11" s="227" t="s">
        <v>237</v>
      </c>
      <c r="C11" s="229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33">
        <f t="shared" si="0"/>
        <v>0</v>
      </c>
      <c r="O11" s="83"/>
    </row>
    <row r="12" spans="1:15" ht="18.75" customHeight="1" x14ac:dyDescent="0.25">
      <c r="A12" s="219" t="s">
        <v>219</v>
      </c>
      <c r="B12" s="227" t="s">
        <v>238</v>
      </c>
      <c r="C12" s="229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33">
        <f t="shared" si="0"/>
        <v>0</v>
      </c>
    </row>
    <row r="13" spans="1:15" ht="20.25" customHeight="1" x14ac:dyDescent="0.25">
      <c r="A13" s="219" t="s">
        <v>220</v>
      </c>
      <c r="B13" s="227" t="s">
        <v>239</v>
      </c>
      <c r="C13" s="229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33">
        <f t="shared" si="0"/>
        <v>0</v>
      </c>
    </row>
    <row r="14" spans="1:15" ht="21.75" customHeight="1" x14ac:dyDescent="0.25">
      <c r="A14" s="222" t="s">
        <v>221</v>
      </c>
      <c r="B14" s="227" t="s">
        <v>240</v>
      </c>
      <c r="C14" s="229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33">
        <f t="shared" si="0"/>
        <v>0</v>
      </c>
    </row>
    <row r="15" spans="1:15" ht="22.5" customHeight="1" x14ac:dyDescent="0.25">
      <c r="A15" s="217" t="s">
        <v>114</v>
      </c>
      <c r="B15" s="227" t="s">
        <v>241</v>
      </c>
      <c r="C15" s="229">
        <v>662851.27</v>
      </c>
      <c r="D15" s="271">
        <v>0</v>
      </c>
      <c r="E15" s="271">
        <v>310421.02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33">
        <f t="shared" si="0"/>
        <v>973272.29</v>
      </c>
    </row>
    <row r="16" spans="1:15" ht="31.5" customHeight="1" x14ac:dyDescent="0.25">
      <c r="A16" s="220" t="s">
        <v>265</v>
      </c>
      <c r="B16" s="227" t="s">
        <v>242</v>
      </c>
      <c r="C16" s="229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33">
        <f t="shared" si="0"/>
        <v>0</v>
      </c>
    </row>
    <row r="17" spans="1:12" ht="46.5" customHeight="1" x14ac:dyDescent="0.25">
      <c r="A17" s="219" t="s">
        <v>253</v>
      </c>
      <c r="B17" s="227" t="s">
        <v>243</v>
      </c>
      <c r="C17" s="243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33">
        <f t="shared" si="0"/>
        <v>0</v>
      </c>
    </row>
    <row r="18" spans="1:12" ht="45" customHeight="1" x14ac:dyDescent="0.25">
      <c r="A18" s="220" t="s">
        <v>222</v>
      </c>
      <c r="B18" s="227" t="s">
        <v>244</v>
      </c>
      <c r="C18" s="229">
        <v>0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2753.57</v>
      </c>
      <c r="J18" s="259">
        <v>0</v>
      </c>
      <c r="K18" s="259">
        <v>0</v>
      </c>
      <c r="L18" s="233">
        <f t="shared" si="0"/>
        <v>2753.57</v>
      </c>
    </row>
    <row r="19" spans="1:12" ht="30.75" customHeight="1" x14ac:dyDescent="0.25">
      <c r="A19" s="219" t="s">
        <v>252</v>
      </c>
      <c r="B19" s="227" t="s">
        <v>245</v>
      </c>
      <c r="C19" s="229">
        <v>0</v>
      </c>
      <c r="D19" s="259">
        <f>0</f>
        <v>0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33">
        <f t="shared" si="0"/>
        <v>0</v>
      </c>
    </row>
    <row r="20" spans="1:12" x14ac:dyDescent="0.25">
      <c r="A20" s="218" t="s">
        <v>223</v>
      </c>
      <c r="B20" s="227" t="s">
        <v>246</v>
      </c>
      <c r="C20" s="229">
        <v>0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33">
        <f t="shared" si="0"/>
        <v>0</v>
      </c>
    </row>
    <row r="21" spans="1:12" x14ac:dyDescent="0.25">
      <c r="A21" s="258" t="s">
        <v>224</v>
      </c>
      <c r="B21" s="228" t="s">
        <v>247</v>
      </c>
      <c r="C21" s="229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0</v>
      </c>
      <c r="L21" s="233">
        <f t="shared" si="0"/>
        <v>0</v>
      </c>
    </row>
    <row r="22" spans="1:12" x14ac:dyDescent="0.25">
      <c r="A22" s="218" t="s">
        <v>225</v>
      </c>
      <c r="B22" s="228" t="s">
        <v>248</v>
      </c>
      <c r="C22" s="229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33">
        <f t="shared" si="0"/>
        <v>0</v>
      </c>
    </row>
    <row r="23" spans="1:12" x14ac:dyDescent="0.25">
      <c r="A23" s="218" t="s">
        <v>226</v>
      </c>
      <c r="B23" s="228" t="s">
        <v>249</v>
      </c>
      <c r="C23" s="229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33">
        <f t="shared" si="0"/>
        <v>0</v>
      </c>
    </row>
    <row r="24" spans="1:12" x14ac:dyDescent="0.25">
      <c r="A24" s="217" t="s">
        <v>227</v>
      </c>
      <c r="B24" s="228" t="s">
        <v>250</v>
      </c>
      <c r="C24" s="229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33">
        <f t="shared" si="0"/>
        <v>0</v>
      </c>
    </row>
    <row r="25" spans="1:12" x14ac:dyDescent="0.25">
      <c r="A25" s="230" t="s">
        <v>2</v>
      </c>
      <c r="B25" s="231"/>
      <c r="C25" s="232">
        <f>SUM(C3:C24)</f>
        <v>1155161.47</v>
      </c>
      <c r="D25" s="232">
        <f t="shared" ref="D25:K25" si="1">SUM(D3:D24)</f>
        <v>3405.31</v>
      </c>
      <c r="E25" s="232">
        <f t="shared" si="1"/>
        <v>315964.75</v>
      </c>
      <c r="F25" s="232">
        <f t="shared" si="1"/>
        <v>234.99</v>
      </c>
      <c r="G25" s="232">
        <f t="shared" si="1"/>
        <v>1971.15</v>
      </c>
      <c r="H25" s="232">
        <f t="shared" si="1"/>
        <v>684.25</v>
      </c>
      <c r="I25" s="232">
        <f t="shared" si="1"/>
        <v>12778.3</v>
      </c>
      <c r="J25" s="232">
        <f t="shared" si="1"/>
        <v>357</v>
      </c>
      <c r="K25" s="232">
        <f t="shared" si="1"/>
        <v>2261.8200000000002</v>
      </c>
      <c r="L25" s="233">
        <f t="shared" si="0"/>
        <v>1492819.04</v>
      </c>
    </row>
    <row r="26" spans="1:12" x14ac:dyDescent="0.25">
      <c r="A26" t="s">
        <v>266</v>
      </c>
    </row>
    <row r="27" spans="1:12" ht="15.75" x14ac:dyDescent="0.25">
      <c r="F27" s="325" t="s">
        <v>209</v>
      </c>
      <c r="G27" s="325"/>
      <c r="H27" s="325"/>
    </row>
    <row r="28" spans="1:12" ht="15.75" thickBot="1" x14ac:dyDescent="0.3"/>
    <row r="29" spans="1:12" ht="31.5" x14ac:dyDescent="0.25">
      <c r="E29" s="74" t="s">
        <v>97</v>
      </c>
      <c r="F29" s="75" t="s">
        <v>189</v>
      </c>
      <c r="G29" s="76" t="s">
        <v>187</v>
      </c>
      <c r="H29" s="76" t="s">
        <v>188</v>
      </c>
    </row>
    <row r="30" spans="1:12" ht="15.75" x14ac:dyDescent="0.25">
      <c r="E30" s="267" t="s">
        <v>98</v>
      </c>
      <c r="F30" s="268" t="s">
        <v>262</v>
      </c>
      <c r="G30" s="270">
        <v>16200</v>
      </c>
      <c r="H30" s="270">
        <v>6815</v>
      </c>
    </row>
    <row r="31" spans="1:12" ht="15.75" x14ac:dyDescent="0.25">
      <c r="E31" s="260" t="s">
        <v>103</v>
      </c>
      <c r="F31" s="269">
        <v>1</v>
      </c>
      <c r="G31" s="260">
        <v>5440</v>
      </c>
      <c r="H31" s="260">
        <v>4174.79</v>
      </c>
    </row>
    <row r="32" spans="1:12" ht="15.75" x14ac:dyDescent="0.25">
      <c r="E32" s="195"/>
      <c r="F32" s="197"/>
      <c r="G32" s="200"/>
      <c r="H32" s="200"/>
    </row>
    <row r="33" spans="5:8" ht="15.75" x14ac:dyDescent="0.25">
      <c r="E33" s="196"/>
      <c r="F33" s="198"/>
      <c r="G33" s="199"/>
      <c r="H33" s="199"/>
    </row>
    <row r="34" spans="5:8" ht="15.75" x14ac:dyDescent="0.25">
      <c r="E34" s="195"/>
      <c r="F34" s="197"/>
      <c r="G34" s="170"/>
      <c r="H34" s="170"/>
    </row>
    <row r="35" spans="5:8" ht="15.75" x14ac:dyDescent="0.25">
      <c r="E35" s="196"/>
      <c r="F35" s="198"/>
      <c r="G35" s="171"/>
      <c r="H35" s="171"/>
    </row>
    <row r="36" spans="5:8" ht="15.75" x14ac:dyDescent="0.25">
      <c r="E36" s="196"/>
      <c r="F36" s="198"/>
      <c r="G36" s="171"/>
      <c r="H36" s="171"/>
    </row>
    <row r="37" spans="5:8" ht="15.75" x14ac:dyDescent="0.25">
      <c r="E37" s="85" t="s">
        <v>2</v>
      </c>
      <c r="F37" s="234">
        <f>SUM(F30:F36)</f>
        <v>1</v>
      </c>
      <c r="G37" s="206">
        <f t="shared" ref="G37:H37" si="2">SUM(G30:G36)</f>
        <v>21640</v>
      </c>
      <c r="H37" s="206">
        <f t="shared" si="2"/>
        <v>10989.79</v>
      </c>
    </row>
  </sheetData>
  <mergeCells count="2">
    <mergeCell ref="A1:J1"/>
    <mergeCell ref="F27:H2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workbookViewId="0">
      <selection activeCell="A19" sqref="A19:D19"/>
    </sheetView>
  </sheetViews>
  <sheetFormatPr defaultRowHeight="15" x14ac:dyDescent="0.25"/>
  <cols>
    <col min="1" max="1" width="11.5703125" customWidth="1"/>
    <col min="3" max="3" width="16.28515625" customWidth="1"/>
    <col min="4" max="4" width="16.85546875" customWidth="1"/>
    <col min="5" max="5" width="4.28515625" customWidth="1"/>
    <col min="6" max="6" width="12" customWidth="1"/>
    <col min="7" max="7" width="16" customWidth="1"/>
    <col min="8" max="8" width="16.28515625" customWidth="1"/>
    <col min="9" max="9" width="5.42578125" customWidth="1"/>
    <col min="10" max="10" width="12" customWidth="1"/>
    <col min="11" max="11" width="9.28515625" bestFit="1" customWidth="1"/>
    <col min="12" max="12" width="15.140625" customWidth="1"/>
    <col min="13" max="13" width="15.7109375" customWidth="1"/>
  </cols>
  <sheetData>
    <row r="1" spans="1:13" ht="15.75" x14ac:dyDescent="0.25">
      <c r="A1" s="332" t="s">
        <v>115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3" ht="15" customHeight="1" x14ac:dyDescent="0.25">
      <c r="A2" s="326" t="s">
        <v>116</v>
      </c>
      <c r="B2" s="327"/>
      <c r="C2" s="327"/>
      <c r="D2" s="328"/>
      <c r="F2" s="333" t="s">
        <v>121</v>
      </c>
      <c r="G2" s="333"/>
      <c r="H2" s="333"/>
      <c r="J2" s="326" t="s">
        <v>122</v>
      </c>
      <c r="K2" s="327"/>
      <c r="L2" s="327"/>
      <c r="M2" s="328"/>
    </row>
    <row r="3" spans="1:13" ht="15" customHeight="1" x14ac:dyDescent="0.25">
      <c r="A3" s="329"/>
      <c r="B3" s="330"/>
      <c r="C3" s="330"/>
      <c r="D3" s="331"/>
      <c r="F3" s="333"/>
      <c r="G3" s="333"/>
      <c r="H3" s="333"/>
      <c r="J3" s="329"/>
      <c r="K3" s="330"/>
      <c r="L3" s="330"/>
      <c r="M3" s="331"/>
    </row>
    <row r="4" spans="1:13" ht="15.75" x14ac:dyDescent="0.25">
      <c r="A4" s="134" t="s">
        <v>117</v>
      </c>
      <c r="B4" s="134" t="s">
        <v>118</v>
      </c>
      <c r="C4" s="134" t="s">
        <v>119</v>
      </c>
      <c r="D4" s="134" t="s">
        <v>120</v>
      </c>
      <c r="F4" s="132" t="s">
        <v>117</v>
      </c>
      <c r="G4" s="132" t="s">
        <v>118</v>
      </c>
      <c r="H4" s="132" t="s">
        <v>120</v>
      </c>
      <c r="I4" s="133"/>
      <c r="J4" s="132" t="s">
        <v>117</v>
      </c>
      <c r="K4" s="132" t="s">
        <v>118</v>
      </c>
      <c r="L4" s="132" t="s">
        <v>119</v>
      </c>
      <c r="M4" s="132" t="s">
        <v>123</v>
      </c>
    </row>
    <row r="5" spans="1:13" ht="31.5" x14ac:dyDescent="0.25">
      <c r="A5" s="252" t="s">
        <v>263</v>
      </c>
      <c r="B5" s="253">
        <v>2</v>
      </c>
      <c r="C5" s="254">
        <v>707.36</v>
      </c>
      <c r="D5" s="254">
        <v>1088500</v>
      </c>
      <c r="E5" s="84"/>
      <c r="F5" s="173"/>
      <c r="G5" s="98"/>
      <c r="H5" s="131"/>
      <c r="I5" s="84"/>
      <c r="J5" s="96" t="s">
        <v>106</v>
      </c>
      <c r="K5" s="255">
        <v>1</v>
      </c>
      <c r="L5" s="256">
        <v>1050</v>
      </c>
      <c r="M5" s="256">
        <v>780</v>
      </c>
    </row>
    <row r="6" spans="1:13" ht="31.5" customHeight="1" x14ac:dyDescent="0.25">
      <c r="A6" s="252" t="s">
        <v>264</v>
      </c>
      <c r="B6" s="253">
        <v>3</v>
      </c>
      <c r="C6" s="254">
        <v>101.55</v>
      </c>
      <c r="D6" s="254">
        <v>20310</v>
      </c>
      <c r="E6" s="84"/>
      <c r="F6" s="173"/>
      <c r="G6" s="98"/>
      <c r="H6" s="131"/>
      <c r="I6" s="84"/>
      <c r="J6" s="86"/>
      <c r="K6" s="135"/>
      <c r="L6" s="131"/>
      <c r="M6" s="131"/>
    </row>
    <row r="7" spans="1:13" ht="15.75" x14ac:dyDescent="0.25">
      <c r="A7" s="172"/>
      <c r="B7" s="173"/>
      <c r="C7" s="131"/>
      <c r="D7" s="131"/>
      <c r="F7" s="7"/>
      <c r="G7" s="9"/>
      <c r="H7" s="8"/>
      <c r="J7" s="97"/>
      <c r="K7" s="99"/>
      <c r="L7" s="87"/>
      <c r="M7" s="87"/>
    </row>
    <row r="8" spans="1:13" ht="15.75" x14ac:dyDescent="0.25">
      <c r="A8" s="172"/>
      <c r="B8" s="173"/>
      <c r="C8" s="131"/>
      <c r="D8" s="131"/>
      <c r="F8" s="7"/>
      <c r="G8" s="9"/>
      <c r="H8" s="8"/>
      <c r="J8" s="7"/>
      <c r="K8" s="10"/>
      <c r="L8" s="8"/>
      <c r="M8" s="8"/>
    </row>
    <row r="9" spans="1:13" ht="15.75" x14ac:dyDescent="0.25">
      <c r="A9" s="172"/>
      <c r="B9" s="173"/>
      <c r="C9" s="131"/>
      <c r="D9" s="131"/>
      <c r="F9" s="7"/>
      <c r="G9" s="9"/>
      <c r="H9" s="8"/>
      <c r="J9" s="7"/>
      <c r="K9" s="10"/>
      <c r="L9" s="8"/>
      <c r="M9" s="8"/>
    </row>
    <row r="10" spans="1:13" ht="15.75" x14ac:dyDescent="0.25">
      <c r="A10" s="7"/>
      <c r="B10" s="60"/>
      <c r="C10" s="61"/>
      <c r="D10" s="61"/>
      <c r="F10" s="7"/>
      <c r="G10" s="9"/>
      <c r="H10" s="8"/>
      <c r="J10" s="7"/>
      <c r="K10" s="10"/>
      <c r="L10" s="8"/>
      <c r="M10" s="8"/>
    </row>
    <row r="11" spans="1:13" ht="15.75" x14ac:dyDescent="0.25">
      <c r="A11" s="7"/>
      <c r="B11" s="60"/>
      <c r="C11" s="61"/>
      <c r="D11" s="61"/>
      <c r="F11" s="7"/>
      <c r="G11" s="9"/>
      <c r="H11" s="8"/>
      <c r="J11" s="7"/>
      <c r="K11" s="10"/>
      <c r="L11" s="8"/>
      <c r="M11" s="8"/>
    </row>
    <row r="12" spans="1:13" ht="15.75" x14ac:dyDescent="0.25">
      <c r="A12" s="7"/>
      <c r="B12" s="60"/>
      <c r="C12" s="61"/>
      <c r="D12" s="61"/>
      <c r="F12" s="7"/>
      <c r="G12" s="9"/>
      <c r="H12" s="8"/>
      <c r="J12" s="7"/>
      <c r="K12" s="10"/>
      <c r="L12" s="8"/>
      <c r="M12" s="8"/>
    </row>
    <row r="13" spans="1:13" ht="15.75" x14ac:dyDescent="0.25">
      <c r="A13" s="7"/>
      <c r="B13" s="60"/>
      <c r="C13" s="61"/>
      <c r="D13" s="61"/>
      <c r="F13" s="7"/>
      <c r="G13" s="9"/>
      <c r="H13" s="8"/>
      <c r="J13" s="7"/>
      <c r="K13" s="10"/>
      <c r="L13" s="8"/>
      <c r="M13" s="8"/>
    </row>
    <row r="14" spans="1:13" ht="15.75" x14ac:dyDescent="0.25">
      <c r="F14" s="7"/>
      <c r="G14" s="9"/>
      <c r="H14" s="8"/>
    </row>
    <row r="16" spans="1:13" x14ac:dyDescent="0.25">
      <c r="A16" s="326" t="s">
        <v>124</v>
      </c>
      <c r="B16" s="327"/>
      <c r="C16" s="327"/>
      <c r="D16" s="328"/>
      <c r="E16" s="39"/>
      <c r="F16" s="39"/>
      <c r="G16" s="39"/>
      <c r="H16" s="39"/>
    </row>
    <row r="17" spans="1:4" ht="15" customHeight="1" x14ac:dyDescent="0.25">
      <c r="A17" s="329"/>
      <c r="B17" s="330"/>
      <c r="C17" s="330"/>
      <c r="D17" s="331"/>
    </row>
    <row r="18" spans="1:4" ht="15" customHeight="1" x14ac:dyDescent="0.25">
      <c r="A18" s="132" t="s">
        <v>117</v>
      </c>
      <c r="B18" s="132" t="s">
        <v>118</v>
      </c>
      <c r="C18" s="132" t="s">
        <v>119</v>
      </c>
      <c r="D18" s="132" t="s">
        <v>125</v>
      </c>
    </row>
    <row r="19" spans="1:4" ht="15.75" x14ac:dyDescent="0.25">
      <c r="A19" s="96"/>
      <c r="B19" s="257"/>
      <c r="C19" s="254"/>
      <c r="D19" s="254"/>
    </row>
    <row r="20" spans="1:4" ht="15.75" x14ac:dyDescent="0.25">
      <c r="A20" s="7"/>
      <c r="B20" s="11"/>
      <c r="C20" s="8"/>
      <c r="D20" s="8"/>
    </row>
    <row r="21" spans="1:4" ht="15.75" x14ac:dyDescent="0.25">
      <c r="A21" s="7"/>
      <c r="B21" s="11"/>
      <c r="C21" s="8"/>
      <c r="D21" s="8"/>
    </row>
    <row r="22" spans="1:4" ht="15.75" x14ac:dyDescent="0.25">
      <c r="A22" s="7"/>
      <c r="B22" s="11"/>
      <c r="C22" s="8"/>
      <c r="D22" s="8"/>
    </row>
    <row r="23" spans="1:4" ht="15.75" x14ac:dyDescent="0.25">
      <c r="A23" s="7"/>
      <c r="B23" s="11"/>
      <c r="C23" s="8"/>
      <c r="D23" s="8"/>
    </row>
    <row r="24" spans="1:4" ht="15.75" x14ac:dyDescent="0.25">
      <c r="A24" s="7"/>
      <c r="B24" s="11"/>
      <c r="C24" s="8"/>
      <c r="D24" s="8"/>
    </row>
    <row r="25" spans="1:4" ht="15.75" x14ac:dyDescent="0.25">
      <c r="A25" s="7"/>
      <c r="B25" s="11"/>
      <c r="C25" s="8"/>
      <c r="D25" s="8"/>
    </row>
    <row r="26" spans="1:4" ht="15.75" x14ac:dyDescent="0.25">
      <c r="A26" s="7"/>
      <c r="B26" s="11"/>
      <c r="C26" s="8"/>
      <c r="D26" s="8"/>
    </row>
    <row r="27" spans="1:4" ht="15.75" x14ac:dyDescent="0.25">
      <c r="A27" s="7"/>
      <c r="B27" s="11"/>
      <c r="C27" s="8"/>
      <c r="D27" s="8"/>
    </row>
  </sheetData>
  <mergeCells count="5">
    <mergeCell ref="A16:D17"/>
    <mergeCell ref="A1:J1"/>
    <mergeCell ref="A2:D3"/>
    <mergeCell ref="F2:H3"/>
    <mergeCell ref="J2:M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MUHAKEMAT</vt:lpstr>
      <vt:lpstr>MUHASEBE 1</vt:lpstr>
      <vt:lpstr>MUHASEBE 2</vt:lpstr>
      <vt:lpstr>MUHASEBE 3</vt:lpstr>
      <vt:lpstr>MUHASEBE 4</vt:lpstr>
      <vt:lpstr>MUHASEBE 5</vt:lpstr>
      <vt:lpstr>MİLLİ EMLAK 1</vt:lpstr>
      <vt:lpstr>MİLLİ EMLAK 2</vt:lpstr>
      <vt:lpstr>MİLLİ EMLAK 3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2018-05-21T07:42:06Z</cp:lastPrinted>
  <dcterms:created xsi:type="dcterms:W3CDTF">2015-02-24T08:27:46Z</dcterms:created>
  <dcterms:modified xsi:type="dcterms:W3CDTF">2018-07-20T13:23:15Z</dcterms:modified>
</cp:coreProperties>
</file>